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F414232B-1D4B-4D0E-BAC7-F74F8385431B}" xr6:coauthVersionLast="43" xr6:coauthVersionMax="43" xr10:uidLastSave="{00000000-0000-0000-0000-000000000000}"/>
  <bookViews>
    <workbookView xWindow="-120" yWindow="-120" windowWidth="29040" windowHeight="15225" xr2:uid="{00000000-000D-0000-FFFF-FFFF00000000}"/>
  </bookViews>
  <sheets>
    <sheet name="Title Page" sheetId="14" r:id="rId1"/>
    <sheet name="Sheet3" sheetId="35" r:id="rId2"/>
    <sheet name="Table of Contents" sheetId="15" r:id="rId3"/>
    <sheet name="Parameters" sheetId="16" r:id="rId4"/>
    <sheet name="Pressure Multiplier Base" sheetId="17" r:id="rId5"/>
    <sheet name="Pressure Multiplier Mid" sheetId="18" r:id="rId6"/>
    <sheet name="Pressure Multiplier High" sheetId="19" r:id="rId7"/>
    <sheet name="Injector Pulse Width, Base" sheetId="22" r:id="rId8"/>
    <sheet name="Injector Pulse Width, Mid" sheetId="23" r:id="rId9"/>
    <sheet name="Injector Pulse Width, High" sheetId="24" r:id="rId10"/>
    <sheet name="Injector Flow Rate E85 Mult." sheetId="25" r:id="rId11"/>
    <sheet name="Injector Offset E85 Temp Mult." sheetId="26" r:id="rId12"/>
    <sheet name="Injector Flow Temp Adder" sheetId="27" r:id="rId13"/>
    <sheet name="Small Pulse Threshold Base" sheetId="28" r:id="rId14"/>
    <sheet name="Small Pulse Threshold Mid" sheetId="29" r:id="rId15"/>
    <sheet name="Small Pulse Threshold High" sheetId="30" r:id="rId16"/>
    <sheet name="Injector Flow Density Mult." sheetId="32" r:id="rId17"/>
    <sheet name="Injector Current Control" sheetId="8" r:id="rId18"/>
    <sheet name="Injector Peak Period" sheetId="9" r:id="rId19"/>
    <sheet name="Injector Peak to Bypass Period" sheetId="12" r:id="rId20"/>
    <sheet name="Injector Bypass Period" sheetId="10" r:id="rId21"/>
    <sheet name="Injector Bypass to Hold Period" sheetId="13" r:id="rId22"/>
    <sheet name="Fuel Pump Max Pressure" sheetId="21" r:id="rId23"/>
    <sheet name="Boost Profile" sheetId="34" r:id="rId24"/>
  </sheets>
  <externalReferences>
    <externalReference r:id="rId25"/>
    <externalReference r:id="rId26"/>
    <externalReference r:id="rId27"/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5" l="1"/>
  <c r="B12" i="15"/>
  <c r="B13" i="15"/>
  <c r="B14" i="15" s="1"/>
  <c r="B15" i="15" s="1"/>
  <c r="B16" i="15"/>
  <c r="B17" i="15"/>
  <c r="B18" i="15"/>
  <c r="B19" i="15"/>
  <c r="B20" i="15" s="1"/>
  <c r="B21" i="15"/>
  <c r="B22" i="15"/>
  <c r="B23" i="15"/>
  <c r="B24" i="15"/>
  <c r="B25" i="15"/>
  <c r="B26" i="15" s="1"/>
  <c r="B7" i="15"/>
  <c r="B8" i="15" s="1"/>
  <c r="B9" i="15" s="1"/>
  <c r="B10" i="15" s="1"/>
  <c r="B8" i="32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C7" i="17"/>
  <c r="B9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8" i="27"/>
  <c r="C9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B7" i="17"/>
  <c r="B7" i="24" s="1"/>
  <c r="C7" i="24" s="1"/>
  <c r="B8" i="17"/>
  <c r="B8" i="24" s="1"/>
  <c r="C8" i="24" s="1"/>
  <c r="B9" i="17"/>
  <c r="B9" i="23" s="1"/>
  <c r="C9" i="23" s="1"/>
  <c r="B10" i="17"/>
  <c r="B10" i="23" s="1"/>
  <c r="C10" i="23" s="1"/>
  <c r="B11" i="17"/>
  <c r="B11" i="24" s="1"/>
  <c r="C11" i="24" s="1"/>
  <c r="B12" i="17"/>
  <c r="B12" i="24" s="1"/>
  <c r="C12" i="24" s="1"/>
  <c r="B13" i="17"/>
  <c r="B13" i="23" s="1"/>
  <c r="C13" i="23" s="1"/>
  <c r="B14" i="17"/>
  <c r="B14" i="24" s="1"/>
  <c r="C14" i="24" s="1"/>
  <c r="B15" i="17"/>
  <c r="B15" i="24" s="1"/>
  <c r="C15" i="24" s="1"/>
  <c r="B16" i="17"/>
  <c r="B16" i="24" s="1"/>
  <c r="C16" i="24" s="1"/>
  <c r="B17" i="17"/>
  <c r="B17" i="23" s="1"/>
  <c r="C17" i="23" s="1"/>
  <c r="B18" i="17"/>
  <c r="B18" i="23" s="1"/>
  <c r="C18" i="23" s="1"/>
  <c r="B19" i="17"/>
  <c r="B19" i="24" s="1"/>
  <c r="C19" i="24" s="1"/>
  <c r="B20" i="17"/>
  <c r="B20" i="24" s="1"/>
  <c r="C20" i="24" s="1"/>
  <c r="B21" i="17"/>
  <c r="B21" i="23" s="1"/>
  <c r="C21" i="23" s="1"/>
  <c r="B22" i="17"/>
  <c r="B22" i="23" s="1"/>
  <c r="C22" i="23" s="1"/>
  <c r="B23" i="17"/>
  <c r="B23" i="24" s="1"/>
  <c r="C23" i="24" s="1"/>
  <c r="B21" i="24" l="1"/>
  <c r="C21" i="24" s="1"/>
  <c r="B7" i="23"/>
  <c r="C7" i="23" s="1"/>
  <c r="B9" i="24"/>
  <c r="C9" i="24" s="1"/>
  <c r="B13" i="24"/>
  <c r="C13" i="24" s="1"/>
  <c r="B8" i="22"/>
  <c r="C8" i="22" s="1"/>
  <c r="B20" i="23"/>
  <c r="C20" i="23" s="1"/>
  <c r="B12" i="22"/>
  <c r="H6" i="29" s="1"/>
  <c r="B8" i="23"/>
  <c r="C8" i="23" s="1"/>
  <c r="B16" i="22"/>
  <c r="C16" i="22" s="1"/>
  <c r="B12" i="23"/>
  <c r="C12" i="23" s="1"/>
  <c r="B7" i="22"/>
  <c r="C6" i="30" s="1"/>
  <c r="C20" i="30" s="1"/>
  <c r="B20" i="22"/>
  <c r="P6" i="30" s="1"/>
  <c r="B16" i="23"/>
  <c r="C16" i="23" s="1"/>
  <c r="B17" i="24"/>
  <c r="C17" i="24" s="1"/>
  <c r="B11" i="22"/>
  <c r="B15" i="22"/>
  <c r="B23" i="22"/>
  <c r="B15" i="23"/>
  <c r="C15" i="23" s="1"/>
  <c r="B23" i="23"/>
  <c r="C23" i="23" s="1"/>
  <c r="B10" i="24"/>
  <c r="C10" i="24" s="1"/>
  <c r="B18" i="24"/>
  <c r="C18" i="24" s="1"/>
  <c r="B22" i="24"/>
  <c r="C22" i="24" s="1"/>
  <c r="L6" i="27"/>
  <c r="B10" i="22"/>
  <c r="B14" i="22"/>
  <c r="B18" i="22"/>
  <c r="B22" i="22"/>
  <c r="B14" i="23"/>
  <c r="C14" i="23" s="1"/>
  <c r="B19" i="22"/>
  <c r="B11" i="23"/>
  <c r="C11" i="23" s="1"/>
  <c r="B19" i="23"/>
  <c r="C19" i="23" s="1"/>
  <c r="L6" i="32"/>
  <c r="L6" i="30"/>
  <c r="L6" i="29"/>
  <c r="B9" i="22"/>
  <c r="B13" i="22"/>
  <c r="B17" i="22"/>
  <c r="B21" i="22"/>
  <c r="L6" i="28"/>
  <c r="D6" i="28" l="1"/>
  <c r="C23" i="30"/>
  <c r="D6" i="27"/>
  <c r="D6" i="29"/>
  <c r="D6" i="30"/>
  <c r="D10" i="30" s="1"/>
  <c r="D6" i="32"/>
  <c r="D14" i="32" s="1"/>
  <c r="C7" i="22"/>
  <c r="H6" i="32"/>
  <c r="H7" i="32" s="1"/>
  <c r="C22" i="30"/>
  <c r="C6" i="29"/>
  <c r="C19" i="29" s="1"/>
  <c r="H6" i="27"/>
  <c r="C21" i="30"/>
  <c r="C6" i="32"/>
  <c r="C11" i="32" s="1"/>
  <c r="H6" i="30"/>
  <c r="H8" i="30" s="1"/>
  <c r="C7" i="30"/>
  <c r="H6" i="28"/>
  <c r="H9" i="28" s="1"/>
  <c r="P6" i="32"/>
  <c r="P8" i="32" s="1"/>
  <c r="C14" i="30"/>
  <c r="C6" i="27"/>
  <c r="C6" i="28"/>
  <c r="C17" i="28" s="1"/>
  <c r="C12" i="22"/>
  <c r="C11" i="30"/>
  <c r="C8" i="30"/>
  <c r="C17" i="30"/>
  <c r="C18" i="30"/>
  <c r="C12" i="30"/>
  <c r="C15" i="30"/>
  <c r="C9" i="30"/>
  <c r="C16" i="30"/>
  <c r="P6" i="28"/>
  <c r="P7" i="28" s="1"/>
  <c r="P6" i="29"/>
  <c r="P15" i="29" s="1"/>
  <c r="P6" i="27"/>
  <c r="C20" i="22"/>
  <c r="C10" i="30"/>
  <c r="C13" i="30"/>
  <c r="C19" i="30"/>
  <c r="C23" i="29"/>
  <c r="C7" i="29"/>
  <c r="C9" i="29"/>
  <c r="C8" i="29"/>
  <c r="C21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Q6" i="32"/>
  <c r="Q6" i="30"/>
  <c r="Q6" i="28"/>
  <c r="C21" i="22"/>
  <c r="Q6" i="29"/>
  <c r="Q6" i="27"/>
  <c r="D10" i="32"/>
  <c r="D12" i="32"/>
  <c r="D13" i="32"/>
  <c r="D18" i="32"/>
  <c r="D20" i="32"/>
  <c r="D21" i="32"/>
  <c r="O6" i="32"/>
  <c r="O6" i="29"/>
  <c r="O6" i="30"/>
  <c r="O6" i="27"/>
  <c r="C19" i="22"/>
  <c r="O6" i="28"/>
  <c r="R6" i="32"/>
  <c r="R6" i="29"/>
  <c r="R6" i="30"/>
  <c r="R6" i="28"/>
  <c r="R6" i="27"/>
  <c r="C22" i="22"/>
  <c r="H16" i="29"/>
  <c r="H17" i="29"/>
  <c r="H18" i="29"/>
  <c r="H19" i="29"/>
  <c r="H20" i="29"/>
  <c r="H21" i="29"/>
  <c r="H22" i="29"/>
  <c r="H23" i="29"/>
  <c r="H7" i="29"/>
  <c r="H8" i="29"/>
  <c r="H9" i="29"/>
  <c r="H10" i="29"/>
  <c r="H11" i="29"/>
  <c r="H12" i="29"/>
  <c r="H13" i="29"/>
  <c r="H14" i="29"/>
  <c r="H15" i="29"/>
  <c r="L7" i="28"/>
  <c r="L8" i="28"/>
  <c r="L9" i="28"/>
  <c r="L10" i="28"/>
  <c r="L22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M6" i="32"/>
  <c r="M6" i="30"/>
  <c r="M6" i="28"/>
  <c r="C17" i="22"/>
  <c r="M6" i="29"/>
  <c r="M6" i="27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C21" i="28"/>
  <c r="C13" i="28"/>
  <c r="C9" i="28"/>
  <c r="C14" i="28"/>
  <c r="C8" i="28"/>
  <c r="C11" i="28"/>
  <c r="N6" i="32"/>
  <c r="N6" i="29"/>
  <c r="N6" i="30"/>
  <c r="N6" i="28"/>
  <c r="N6" i="27"/>
  <c r="C18" i="22"/>
  <c r="S6" i="32"/>
  <c r="S6" i="29"/>
  <c r="S6" i="27"/>
  <c r="S6" i="30"/>
  <c r="S6" i="28"/>
  <c r="C23" i="22"/>
  <c r="I6" i="32"/>
  <c r="I6" i="30"/>
  <c r="C13" i="22"/>
  <c r="I6" i="29"/>
  <c r="I6" i="28"/>
  <c r="I6" i="27"/>
  <c r="D16" i="29"/>
  <c r="D17" i="29"/>
  <c r="D18" i="29"/>
  <c r="D19" i="29"/>
  <c r="D20" i="29"/>
  <c r="D21" i="29"/>
  <c r="D22" i="29"/>
  <c r="D23" i="29"/>
  <c r="D9" i="29"/>
  <c r="D13" i="29"/>
  <c r="D11" i="29"/>
  <c r="D10" i="29"/>
  <c r="D14" i="29"/>
  <c r="D8" i="29"/>
  <c r="D12" i="29"/>
  <c r="D7" i="29"/>
  <c r="D15" i="29"/>
  <c r="J6" i="32"/>
  <c r="J6" i="29"/>
  <c r="J6" i="30"/>
  <c r="C14" i="22"/>
  <c r="J6" i="27"/>
  <c r="J6" i="28"/>
  <c r="P7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8" i="30"/>
  <c r="K6" i="32"/>
  <c r="K6" i="29"/>
  <c r="K6" i="27"/>
  <c r="K6" i="30"/>
  <c r="K6" i="28"/>
  <c r="C15" i="22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E6" i="32"/>
  <c r="E6" i="30"/>
  <c r="E6" i="29"/>
  <c r="C9" i="22"/>
  <c r="E6" i="28"/>
  <c r="E6" i="27"/>
  <c r="D7" i="30"/>
  <c r="D13" i="30"/>
  <c r="D16" i="30"/>
  <c r="D17" i="30"/>
  <c r="D21" i="30"/>
  <c r="D8" i="30"/>
  <c r="D9" i="30"/>
  <c r="F6" i="32"/>
  <c r="F6" i="29"/>
  <c r="F6" i="30"/>
  <c r="F6" i="28"/>
  <c r="F6" i="27"/>
  <c r="C10" i="22"/>
  <c r="G6" i="29"/>
  <c r="G6" i="32"/>
  <c r="G6" i="27"/>
  <c r="C11" i="22"/>
  <c r="G6" i="28"/>
  <c r="G6" i="30"/>
  <c r="L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8" i="30"/>
  <c r="D23" i="30" l="1"/>
  <c r="D15" i="30"/>
  <c r="D22" i="30"/>
  <c r="D14" i="30"/>
  <c r="D12" i="30"/>
  <c r="D19" i="30"/>
  <c r="D11" i="30"/>
  <c r="D20" i="30"/>
  <c r="D18" i="30"/>
  <c r="H20" i="28"/>
  <c r="H16" i="32"/>
  <c r="H18" i="28"/>
  <c r="P9" i="29"/>
  <c r="H9" i="32"/>
  <c r="P21" i="32"/>
  <c r="D19" i="32"/>
  <c r="D11" i="32"/>
  <c r="H8" i="32"/>
  <c r="H11" i="28"/>
  <c r="D17" i="32"/>
  <c r="D9" i="32"/>
  <c r="H7" i="28"/>
  <c r="D16" i="32"/>
  <c r="D8" i="32"/>
  <c r="P17" i="32"/>
  <c r="H10" i="28"/>
  <c r="D23" i="32"/>
  <c r="D15" i="32"/>
  <c r="D7" i="32"/>
  <c r="H20" i="32"/>
  <c r="D22" i="32"/>
  <c r="H18" i="32"/>
  <c r="C7" i="32"/>
  <c r="H22" i="28"/>
  <c r="C19" i="28"/>
  <c r="P21" i="28"/>
  <c r="C22" i="28"/>
  <c r="C7" i="28"/>
  <c r="C10" i="28"/>
  <c r="C12" i="28"/>
  <c r="C20" i="28"/>
  <c r="C23" i="28"/>
  <c r="H23" i="30"/>
  <c r="P17" i="28"/>
  <c r="H19" i="30"/>
  <c r="H11" i="30"/>
  <c r="H7" i="30"/>
  <c r="H15" i="30"/>
  <c r="C13" i="32"/>
  <c r="H17" i="32"/>
  <c r="H19" i="28"/>
  <c r="H8" i="28"/>
  <c r="C23" i="32"/>
  <c r="H14" i="32"/>
  <c r="H16" i="28"/>
  <c r="H13" i="32"/>
  <c r="H15" i="28"/>
  <c r="H22" i="32"/>
  <c r="H12" i="32"/>
  <c r="H14" i="28"/>
  <c r="H21" i="32"/>
  <c r="H10" i="32"/>
  <c r="H23" i="28"/>
  <c r="H12" i="28"/>
  <c r="H22" i="30"/>
  <c r="H18" i="30"/>
  <c r="H14" i="30"/>
  <c r="H10" i="30"/>
  <c r="P13" i="28"/>
  <c r="P14" i="28"/>
  <c r="C17" i="29"/>
  <c r="C12" i="29"/>
  <c r="C13" i="29"/>
  <c r="C11" i="29"/>
  <c r="P13" i="32"/>
  <c r="H21" i="30"/>
  <c r="H17" i="30"/>
  <c r="H13" i="30"/>
  <c r="H9" i="30"/>
  <c r="P12" i="28"/>
  <c r="P9" i="28"/>
  <c r="C8" i="32"/>
  <c r="C10" i="29"/>
  <c r="C16" i="29"/>
  <c r="C18" i="29"/>
  <c r="C15" i="29"/>
  <c r="P9" i="32"/>
  <c r="H20" i="30"/>
  <c r="H16" i="30"/>
  <c r="H12" i="30"/>
  <c r="C16" i="28"/>
  <c r="C15" i="28"/>
  <c r="C18" i="28"/>
  <c r="P22" i="28"/>
  <c r="P18" i="28"/>
  <c r="C10" i="32"/>
  <c r="H23" i="32"/>
  <c r="H19" i="32"/>
  <c r="H15" i="32"/>
  <c r="H11" i="32"/>
  <c r="C14" i="29"/>
  <c r="C20" i="29"/>
  <c r="C22" i="29"/>
  <c r="H21" i="28"/>
  <c r="H17" i="28"/>
  <c r="H13" i="28"/>
  <c r="P23" i="32"/>
  <c r="P19" i="32"/>
  <c r="P15" i="32"/>
  <c r="P11" i="32"/>
  <c r="P7" i="32"/>
  <c r="C17" i="32"/>
  <c r="C16" i="32"/>
  <c r="C18" i="32"/>
  <c r="C15" i="32"/>
  <c r="P22" i="32"/>
  <c r="P18" i="32"/>
  <c r="P14" i="32"/>
  <c r="P10" i="32"/>
  <c r="C21" i="32"/>
  <c r="C20" i="32"/>
  <c r="C22" i="32"/>
  <c r="C19" i="32"/>
  <c r="P20" i="32"/>
  <c r="P16" i="32"/>
  <c r="P12" i="32"/>
  <c r="C9" i="32"/>
  <c r="C12" i="32"/>
  <c r="C14" i="32"/>
  <c r="P20" i="28"/>
  <c r="P11" i="28"/>
  <c r="P16" i="28"/>
  <c r="P8" i="28"/>
  <c r="P18" i="29"/>
  <c r="P23" i="28"/>
  <c r="P19" i="28"/>
  <c r="P10" i="28"/>
  <c r="P15" i="28"/>
  <c r="P7" i="29"/>
  <c r="P16" i="29"/>
  <c r="P13" i="29"/>
  <c r="P22" i="29"/>
  <c r="P11" i="29"/>
  <c r="P20" i="29"/>
  <c r="P12" i="29"/>
  <c r="P8" i="29"/>
  <c r="P21" i="29"/>
  <c r="P17" i="29"/>
  <c r="P14" i="29"/>
  <c r="P10" i="29"/>
  <c r="P23" i="29"/>
  <c r="P19" i="29"/>
  <c r="E12" i="28"/>
  <c r="E22" i="28"/>
  <c r="E23" i="28"/>
  <c r="E7" i="28"/>
  <c r="E8" i="28"/>
  <c r="E9" i="28"/>
  <c r="E10" i="28"/>
  <c r="E11" i="28"/>
  <c r="E13" i="28"/>
  <c r="E14" i="28"/>
  <c r="E15" i="28"/>
  <c r="E16" i="28"/>
  <c r="E17" i="28"/>
  <c r="E18" i="28"/>
  <c r="E19" i="28"/>
  <c r="E20" i="28"/>
  <c r="E21" i="28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8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7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7" i="30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G7" i="28"/>
  <c r="G8" i="28"/>
  <c r="G9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10" i="28"/>
  <c r="G11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E7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9" i="30"/>
  <c r="K7" i="28"/>
  <c r="K8" i="28"/>
  <c r="K9" i="28"/>
  <c r="K10" i="28"/>
  <c r="K13" i="28"/>
  <c r="K14" i="28"/>
  <c r="K19" i="28"/>
  <c r="K20" i="28"/>
  <c r="K21" i="28"/>
  <c r="K11" i="28"/>
  <c r="K12" i="28"/>
  <c r="K15" i="28"/>
  <c r="K16" i="28"/>
  <c r="K17" i="28"/>
  <c r="K18" i="28"/>
  <c r="K22" i="28"/>
  <c r="K23" i="28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7" i="32"/>
  <c r="S8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N7" i="32"/>
  <c r="N11" i="32"/>
  <c r="N15" i="32"/>
  <c r="N19" i="32"/>
  <c r="N23" i="32"/>
  <c r="N8" i="32"/>
  <c r="N12" i="32"/>
  <c r="N16" i="32"/>
  <c r="N20" i="32"/>
  <c r="N10" i="32"/>
  <c r="N14" i="32"/>
  <c r="N18" i="32"/>
  <c r="N22" i="32"/>
  <c r="N9" i="32"/>
  <c r="N13" i="32"/>
  <c r="N17" i="32"/>
  <c r="N21" i="32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7" i="30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F7" i="29"/>
  <c r="F8" i="29"/>
  <c r="F9" i="29"/>
  <c r="F10" i="29"/>
  <c r="F11" i="29"/>
  <c r="F12" i="29"/>
  <c r="F13" i="29"/>
  <c r="F14" i="29"/>
  <c r="F15" i="29"/>
  <c r="F17" i="29"/>
  <c r="F19" i="29"/>
  <c r="F20" i="29"/>
  <c r="F22" i="29"/>
  <c r="F16" i="29"/>
  <c r="F18" i="29"/>
  <c r="F21" i="29"/>
  <c r="F23" i="29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O15" i="29"/>
  <c r="O16" i="29"/>
  <c r="O17" i="29"/>
  <c r="O18" i="29"/>
  <c r="O19" i="29"/>
  <c r="O20" i="29"/>
  <c r="O21" i="29"/>
  <c r="O22" i="29"/>
  <c r="O23" i="29"/>
  <c r="O7" i="29"/>
  <c r="O11" i="29"/>
  <c r="O8" i="29"/>
  <c r="O12" i="29"/>
  <c r="O10" i="29"/>
  <c r="O14" i="29"/>
  <c r="O9" i="29"/>
  <c r="O13" i="29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7" i="30"/>
  <c r="Q8" i="30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7" i="28"/>
  <c r="I8" i="28"/>
  <c r="I9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R7" i="30"/>
  <c r="R8" i="30"/>
  <c r="R12" i="30"/>
  <c r="R16" i="30"/>
  <c r="R20" i="30"/>
  <c r="R11" i="30"/>
  <c r="R15" i="30"/>
  <c r="R19" i="30"/>
  <c r="R23" i="30"/>
  <c r="R9" i="30"/>
  <c r="R13" i="30"/>
  <c r="R17" i="30"/>
  <c r="R21" i="30"/>
  <c r="R10" i="30"/>
  <c r="R14" i="30"/>
  <c r="R18" i="30"/>
  <c r="R22" i="30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E16" i="29"/>
  <c r="E17" i="29"/>
  <c r="E18" i="29"/>
  <c r="E19" i="29"/>
  <c r="E20" i="29"/>
  <c r="E21" i="29"/>
  <c r="E22" i="29"/>
  <c r="E23" i="29"/>
  <c r="E7" i="29"/>
  <c r="E8" i="29"/>
  <c r="E9" i="29"/>
  <c r="E10" i="29"/>
  <c r="E11" i="29"/>
  <c r="E12" i="29"/>
  <c r="E13" i="29"/>
  <c r="E14" i="29"/>
  <c r="E15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I16" i="29"/>
  <c r="I17" i="29"/>
  <c r="I18" i="29"/>
  <c r="I19" i="29"/>
  <c r="I20" i="29"/>
  <c r="I21" i="29"/>
  <c r="I22" i="29"/>
  <c r="I23" i="29"/>
  <c r="I10" i="29"/>
  <c r="I14" i="29"/>
  <c r="I13" i="29"/>
  <c r="I7" i="29"/>
  <c r="I11" i="29"/>
  <c r="I15" i="29"/>
  <c r="I9" i="29"/>
  <c r="I8" i="29"/>
  <c r="I12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M8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R7" i="29"/>
  <c r="R8" i="29"/>
  <c r="R9" i="29"/>
  <c r="R10" i="29"/>
  <c r="R11" i="29"/>
  <c r="R12" i="29"/>
  <c r="R13" i="29"/>
  <c r="R14" i="29"/>
  <c r="R18" i="29"/>
  <c r="R21" i="29"/>
  <c r="R15" i="29"/>
  <c r="R16" i="29"/>
  <c r="R17" i="29"/>
  <c r="R19" i="29"/>
  <c r="R20" i="29"/>
  <c r="R22" i="29"/>
  <c r="R23" i="29"/>
  <c r="C23" i="19" l="1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7" i="18"/>
  <c r="A6" i="14"/>
</calcChain>
</file>

<file path=xl/sharedStrings.xml><?xml version="1.0" encoding="utf-8"?>
<sst xmlns="http://schemas.openxmlformats.org/spreadsheetml/2006/main" count="198" uniqueCount="106">
  <si>
    <t>Value</t>
  </si>
  <si>
    <t>Current</t>
  </si>
  <si>
    <t>Profile</t>
  </si>
  <si>
    <t>Bypass Max</t>
  </si>
  <si>
    <t>Bypass Min</t>
  </si>
  <si>
    <t>Hold High</t>
  </si>
  <si>
    <t>Hold Low</t>
  </si>
  <si>
    <t>Peak Max</t>
  </si>
  <si>
    <t>Peak Min</t>
  </si>
  <si>
    <t>Pull-in Max</t>
  </si>
  <si>
    <t>Mid</t>
  </si>
  <si>
    <t>High</t>
  </si>
  <si>
    <t>Base</t>
  </si>
  <si>
    <t>Injector Peak Period (Milliseconds)</t>
  </si>
  <si>
    <t>Injector Peak to Bypass Period (Milliseconds)</t>
  </si>
  <si>
    <t>Injector Bypass Period (Milliseconds)</t>
  </si>
  <si>
    <t>Injector Bypass to Hold Period (Milliseconds)</t>
  </si>
  <si>
    <t>Location</t>
  </si>
  <si>
    <t>Calibrations -&gt; Engine Operation -&gt; Fuel -&gt; SIDI Injection -&gt; Injector Current Control</t>
  </si>
  <si>
    <t>Calibrations -&gt; Engine Operation -&gt; Fuel -&gt; SIDI Injection -&gt; Injector Peak Period</t>
  </si>
  <si>
    <t>Calibrations -&gt; Engine Operation -&gt; Fuel -&gt; SIDI Injection -&gt; Injector Peak to Bypass Period</t>
  </si>
  <si>
    <t>Calibrations -&gt; Engine Operation -&gt; Fuel -&gt; SIDI Injection -&gt; Injector Bypass Period</t>
  </si>
  <si>
    <t>Calibrations -&gt; Engine Operation -&gt; Fuel -&gt; SIDI Injection -&gt; Injector Bypass to Hold Period</t>
  </si>
  <si>
    <t>Injector Current Control</t>
  </si>
  <si>
    <t>Tuning Software</t>
  </si>
  <si>
    <t>Matched Injector Set Color</t>
  </si>
  <si>
    <t>Engine RPO Code</t>
  </si>
  <si>
    <t>Version</t>
  </si>
  <si>
    <t>EFILive</t>
  </si>
  <si>
    <t>Table of Contents</t>
  </si>
  <si>
    <t>Calibration Table</t>
  </si>
  <si>
    <t>Sheet Number</t>
  </si>
  <si>
    <t>Parameters</t>
  </si>
  <si>
    <t>Injector Voltage Boost Mode Base</t>
  </si>
  <si>
    <t>Injector Voltage Boost Mode Mid</t>
  </si>
  <si>
    <t>Injector Voltage Boost Mode High</t>
  </si>
  <si>
    <t>Injector Flow Rate</t>
  </si>
  <si>
    <t>Injector Flow, Base to Mid Threshold</t>
  </si>
  <si>
    <t>Injector Flow, Mid to Base Threshold</t>
  </si>
  <si>
    <t>Injector Flow, Mid to High Threshhold</t>
  </si>
  <si>
    <t>Injector Flow, High to Mid Threshold</t>
  </si>
  <si>
    <t>Peak</t>
  </si>
  <si>
    <t>Injector Multi Profile Enable</t>
  </si>
  <si>
    <t>Injector Multi Profile Delay</t>
  </si>
  <si>
    <t>Yes</t>
  </si>
  <si>
    <t xml:space="preserve">MPa  </t>
  </si>
  <si>
    <t>seconds</t>
  </si>
  <si>
    <t>g/s</t>
  </si>
  <si>
    <t>Fuel Pressure Mpa</t>
  </si>
  <si>
    <t>Pressure Multiplier (Factor)</t>
  </si>
  <si>
    <t>Injector Flow, Pressure Multiplier, Base</t>
  </si>
  <si>
    <t>Injector Flow, Pressure Multiplier, Mid</t>
  </si>
  <si>
    <t>Calibrations -&gt; Engine Operation -&gt; Fuel -&gt; SIDI Injection -&gt; Injector Flow, Pressure Multiplier, Base</t>
  </si>
  <si>
    <t>Calibrations -&gt; Engine Operation -&gt; Fuel -&gt; SIDI Injection -&gt; Injector Flow, Pressure Multiplier, Mid</t>
  </si>
  <si>
    <t>Calibrations -&gt; Engine Operation -&gt; Fuel -&gt; SIDI Injection -&gt; Parameters</t>
  </si>
  <si>
    <t>Calibrations -&gt; Engine Operation -&gt; Fuel -&gt; SIDI Injection -&gt; Injector Flow, Pressure Multiplier, High</t>
  </si>
  <si>
    <t>Injector Flow, Pressure Multiplier, High</t>
  </si>
  <si>
    <t>Fuel Pump Max Available Pressure</t>
  </si>
  <si>
    <t>Calibrations -&gt; Fuel System -&gt; Fuel Pump -&gt; Rail Pressure -&gt; Fuel Pump Max Available Pressure</t>
  </si>
  <si>
    <t>Injector Peak Period</t>
  </si>
  <si>
    <t>Injector Peak to Bypass Period</t>
  </si>
  <si>
    <t>Injector Bypass Period</t>
  </si>
  <si>
    <t>Injector Bypass to Hold Period</t>
  </si>
  <si>
    <t>Min Base Pulse Width</t>
  </si>
  <si>
    <t>Min Pulse Width</t>
  </si>
  <si>
    <t>Milliseconds</t>
  </si>
  <si>
    <t>Small Pulse Threshold</t>
  </si>
  <si>
    <t>Calibrations -&gt; Engine Operation -&gt; Fuel -&gt; SIDI Injection -&gt; Injector Pulse Width, Pressure Multiplier, Base</t>
  </si>
  <si>
    <t>Injector Pulse Width, Pressure Multiplier, Base</t>
  </si>
  <si>
    <t>Injector Pulse Width, Pressure Multiplier, Mid</t>
  </si>
  <si>
    <t>Calibrations -&gt; Engine Operation -&gt; Fuel -&gt; SIDI Injection -&gt; Injector Pulse Width, Pressure Multiplier, Mid</t>
  </si>
  <si>
    <t>Calibrations -&gt; Engine Operation -&gt; Fuel -&gt; SIDI Injection -&gt; Injector Pulse Width, Pressure Multiplier, High</t>
  </si>
  <si>
    <t>Injector Pulse Width, Pressure Multiplier, High</t>
  </si>
  <si>
    <t>Calibrations -&gt; Engine Operation -&gt; Fuel -&gt; SIDI Injection -&gt; Injector Flow Rate E85 Multiplier</t>
  </si>
  <si>
    <t>Injector Flow Rate E85 Multiplier</t>
  </si>
  <si>
    <t>E85 Multiplier (Factor)</t>
  </si>
  <si>
    <t>Ethanol %</t>
  </si>
  <si>
    <t>Calibrations -&gt; Engine Operation -&gt; Fuel -&gt; SIDI Injection -&gt; Injector Offset E85 Temp Multiplier</t>
  </si>
  <si>
    <t>Injector Offset E85 Temp Multiplier</t>
  </si>
  <si>
    <t>Calibrations -&gt; Engine Operation -&gt; Fuel -&gt; SIDI Injection -&gt; Injector Flow Temp Adder</t>
  </si>
  <si>
    <t>Injector Flow Temp Adder</t>
  </si>
  <si>
    <t>Injector Tip Temp (˚C)</t>
  </si>
  <si>
    <t>Small Pulse Threshold Base</t>
  </si>
  <si>
    <t>(Fuel Pressure MPa)</t>
  </si>
  <si>
    <t>Fuel Pressure (MPa)</t>
  </si>
  <si>
    <t>Inj Pulse Width (ms)</t>
  </si>
  <si>
    <t>Calibrations -&gt; Engine Operation -&gt; Fuel -&gt; SIDI Injection -&gt; Small Pulse Threshold Base</t>
  </si>
  <si>
    <t>Calibrations -&gt; Engine Operation -&gt; Fuel -&gt; SIDI Injection -&gt; Small Pulse Threshold Mid</t>
  </si>
  <si>
    <t>Small Pulse Threshold Mid</t>
  </si>
  <si>
    <t>Calibrations -&gt; Engine Operation -&gt; Fuel -&gt; SIDI Injection -&gt; Small Pulse Threshold High</t>
  </si>
  <si>
    <t>Small Pulse Threshold High</t>
  </si>
  <si>
    <t>Injector Flow Density Multiplier</t>
  </si>
  <si>
    <t>Calibrations -&gt; Engine Operation -&gt; Fuel -&gt; SIDI Injection -&gt; Injector Flow Density Multiplier</t>
  </si>
  <si>
    <t>Injector Pulse Width, Base</t>
  </si>
  <si>
    <t>Injector Pulse Width, Mid</t>
  </si>
  <si>
    <t>Injector Pulse Width, High</t>
  </si>
  <si>
    <t>High Flow Direct Injection K-DI™ Kinetic Nozzle Geometry 27 GPS Fuel Injector
for GM Gen V V8 Applications (PN: L730126927)</t>
  </si>
  <si>
    <t>Blue</t>
  </si>
  <si>
    <t>0.8</t>
  </si>
  <si>
    <t>Engine -&gt; Fuel -&gt; General -&gt; Injector Control -&gt; Pulse Parameters -&gt; Boost Profile</t>
  </si>
  <si>
    <t>Bypass</t>
  </si>
  <si>
    <t>Boost Profile 3</t>
  </si>
  <si>
    <t>Boost Profile 2</t>
  </si>
  <si>
    <t>Boost Profile 1</t>
  </si>
  <si>
    <t>Injector Boost Profile</t>
  </si>
  <si>
    <t>L83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</si>
</sst>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4" xfId="0" applyFont="1" applyFill="1" applyBorder="1"/>
    <xf numFmtId="0" fontId="6" fillId="0" borderId="0" xfId="1" quotePrefix="1"/>
    <xf numFmtId="165" fontId="1" fillId="0" borderId="1" xfId="0" applyNumberFormat="1" applyFont="1" applyBorder="1" applyProtection="1"/>
    <xf numFmtId="164" fontId="0" fillId="2" borderId="1" xfId="0" applyNumberFormat="1" applyFill="1" applyBorder="1" applyProtection="1"/>
    <xf numFmtId="1" fontId="1" fillId="0" borderId="1" xfId="0" applyNumberFormat="1" applyFont="1" applyBorder="1"/>
    <xf numFmtId="165" fontId="1" fillId="0" borderId="1" xfId="0" applyNumberFormat="1" applyFont="1" applyBorder="1"/>
    <xf numFmtId="2" fontId="0" fillId="2" borderId="1" xfId="0" applyNumberFormat="1" applyFill="1" applyBorder="1" applyAlignment="1" applyProtection="1">
      <alignment horizontal="right"/>
    </xf>
    <xf numFmtId="165" fontId="0" fillId="2" borderId="1" xfId="0" applyNumberFormat="1" applyFill="1" applyBorder="1" applyAlignment="1" applyProtection="1">
      <alignment horizontal="right"/>
    </xf>
    <xf numFmtId="166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164" fontId="7" fillId="2" borderId="1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5546-8EE8-45F2-83FD-6109415D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</xdr:row>
      <xdr:rowOff>63348</xdr:rowOff>
    </xdr:from>
    <xdr:to>
      <xdr:col>3</xdr:col>
      <xdr:colOff>1409700</xdr:colOff>
      <xdr:row>31</xdr:row>
      <xdr:rowOff>127153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4F8ED-CE44-4F0E-8853-5F5A6015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149323"/>
          <a:ext cx="6896100" cy="4254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53C7F0-6832-481D-A806-3B378A97FC8E}"/>
            </a:ext>
          </a:extLst>
        </xdr:cNvPr>
        <xdr:cNvSpPr/>
      </xdr:nvSpPr>
      <xdr:spPr>
        <a:xfrm>
          <a:off x="0" y="2085975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8962</xdr:rowOff>
    </xdr:from>
    <xdr:to>
      <xdr:col>11</xdr:col>
      <xdr:colOff>981075</xdr:colOff>
      <xdr:row>30</xdr:row>
      <xdr:rowOff>181539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FA5A3-E796-4D0E-B0B9-3BF0433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6" y="1075762"/>
          <a:ext cx="6095999" cy="49350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90ED20-E2EA-4E56-9ABF-707FE71B3A3B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142875</xdr:colOff>
      <xdr:row>25</xdr:row>
      <xdr:rowOff>3176</xdr:rowOff>
    </xdr:from>
    <xdr:to>
      <xdr:col>8</xdr:col>
      <xdr:colOff>647700</xdr:colOff>
      <xdr:row>26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5D0D2A-C16A-47A1-B862-809E1E4EDE4B}"/>
            </a:ext>
          </a:extLst>
        </xdr:cNvPr>
        <xdr:cNvCxnSpPr/>
      </xdr:nvCxnSpPr>
      <xdr:spPr>
        <a:xfrm flipH="1" flipV="1">
          <a:off x="4705350" y="48799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317D2-6DF8-4E5D-83B3-AA1843654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23</xdr:row>
      <xdr:rowOff>107952</xdr:rowOff>
    </xdr:from>
    <xdr:to>
      <xdr:col>3</xdr:col>
      <xdr:colOff>400051</xdr:colOff>
      <xdr:row>24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9CEED4-9CAD-452E-A9A9-4E2C37D6EA24}"/>
            </a:ext>
          </a:extLst>
        </xdr:cNvPr>
        <xdr:cNvCxnSpPr/>
      </xdr:nvCxnSpPr>
      <xdr:spPr>
        <a:xfrm flipV="1">
          <a:off x="1990725" y="4603752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5</xdr:row>
      <xdr:rowOff>35346</xdr:rowOff>
    </xdr:from>
    <xdr:to>
      <xdr:col>11</xdr:col>
      <xdr:colOff>966787</xdr:colOff>
      <xdr:row>30</xdr:row>
      <xdr:rowOff>155155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5FB19C-3FA5-4463-929E-9CEEBDF1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1102146"/>
          <a:ext cx="6067424" cy="48823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EA6952-7504-4827-8943-E00A8523516A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133350</xdr:colOff>
      <xdr:row>24</xdr:row>
      <xdr:rowOff>88901</xdr:rowOff>
    </xdr:from>
    <xdr:to>
      <xdr:col>8</xdr:col>
      <xdr:colOff>638175</xdr:colOff>
      <xdr:row>26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E83131-D441-4634-A713-6D04C5D6DE3E}"/>
            </a:ext>
          </a:extLst>
        </xdr:cNvPr>
        <xdr:cNvCxnSpPr/>
      </xdr:nvCxnSpPr>
      <xdr:spPr>
        <a:xfrm flipH="1" flipV="1">
          <a:off x="4695825" y="4775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82A6-B918-4B39-9328-5EF4D72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3177</xdr:rowOff>
    </xdr:from>
    <xdr:to>
      <xdr:col>3</xdr:col>
      <xdr:colOff>381001</xdr:colOff>
      <xdr:row>25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CD1BA46-70C6-4372-8EA9-1EF1D8E82344}"/>
            </a:ext>
          </a:extLst>
        </xdr:cNvPr>
        <xdr:cNvCxnSpPr/>
      </xdr:nvCxnSpPr>
      <xdr:spPr>
        <a:xfrm flipV="1">
          <a:off x="1971675" y="4689477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D09C3D-B4EB-47A2-9403-60DB4D9AB29D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5</xdr:col>
      <xdr:colOff>328839</xdr:colOff>
      <xdr:row>25</xdr:row>
      <xdr:rowOff>29636</xdr:rowOff>
    </xdr:from>
    <xdr:to>
      <xdr:col>13</xdr:col>
      <xdr:colOff>280762</xdr:colOff>
      <xdr:row>32</xdr:row>
      <xdr:rowOff>160864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A9F524-FE0A-4457-A740-9FDBCFC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139" y="5011211"/>
          <a:ext cx="3457123" cy="1464728"/>
        </a:xfrm>
        <a:prstGeom prst="rect">
          <a:avLst/>
        </a:prstGeom>
      </xdr:spPr>
    </xdr:pic>
    <xdr:clientData/>
  </xdr:twoCellAnchor>
  <xdr:twoCellAnchor>
    <xdr:from>
      <xdr:col>5</xdr:col>
      <xdr:colOff>352425</xdr:colOff>
      <xdr:row>30</xdr:row>
      <xdr:rowOff>146052</xdr:rowOff>
    </xdr:from>
    <xdr:to>
      <xdr:col>7</xdr:col>
      <xdr:colOff>161925</xdr:colOff>
      <xdr:row>32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AE69F7-9D81-4A7A-AD8E-9857C1046B53}"/>
            </a:ext>
          </a:extLst>
        </xdr:cNvPr>
        <xdr:cNvCxnSpPr/>
      </xdr:nvCxnSpPr>
      <xdr:spPr>
        <a:xfrm flipV="1">
          <a:off x="2371725" y="6080127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FF718-0FAD-49AD-B810-7FFB6A3CD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90A768-04C2-4FFE-B17E-7EAFDC7C33E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25</xdr:row>
      <xdr:rowOff>35404</xdr:rowOff>
    </xdr:from>
    <xdr:to>
      <xdr:col>12</xdr:col>
      <xdr:colOff>190500</xdr:colOff>
      <xdr:row>32</xdr:row>
      <xdr:rowOff>155097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911CE0-6887-439B-9AC9-A2C0AA9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5016979"/>
          <a:ext cx="2400299" cy="145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34A302-A6CB-497C-BBE5-FB856336B6BF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333375</xdr:colOff>
      <xdr:row>30</xdr:row>
      <xdr:rowOff>60327</xdr:rowOff>
    </xdr:from>
    <xdr:to>
      <xdr:col>7</xdr:col>
      <xdr:colOff>142875</xdr:colOff>
      <xdr:row>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496C36B-8C34-4714-BD02-0F70B36338CB}"/>
            </a:ext>
          </a:extLst>
        </xdr:cNvPr>
        <xdr:cNvCxnSpPr/>
      </xdr:nvCxnSpPr>
      <xdr:spPr>
        <a:xfrm flipV="1">
          <a:off x="2352675" y="59944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2AD7E-92F0-4610-AACC-7B969E9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A850C-719B-4AFF-8F12-E7C6A530158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233363</xdr:colOff>
      <xdr:row>25</xdr:row>
      <xdr:rowOff>44053</xdr:rowOff>
    </xdr:from>
    <xdr:to>
      <xdr:col>12</xdr:col>
      <xdr:colOff>376238</xdr:colOff>
      <xdr:row>32</xdr:row>
      <xdr:rowOff>146447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EECBE9-D081-48C5-9FB5-3E441A5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3" y="5025628"/>
          <a:ext cx="2771775" cy="1435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3CFBAE0-2667-471D-92DC-D78C53D77137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28575</xdr:colOff>
      <xdr:row>30</xdr:row>
      <xdr:rowOff>79377</xdr:rowOff>
    </xdr:from>
    <xdr:to>
      <xdr:col>7</xdr:col>
      <xdr:colOff>276225</xdr:colOff>
      <xdr:row>32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251883-E1A9-439F-81FD-AADC88BC206C}"/>
            </a:ext>
          </a:extLst>
        </xdr:cNvPr>
        <xdr:cNvCxnSpPr/>
      </xdr:nvCxnSpPr>
      <xdr:spPr>
        <a:xfrm flipV="1">
          <a:off x="2486025" y="60134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E169D-E63C-4B13-A6C1-E5A350F3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AEBBF1C-F187-482F-80D0-F3C75B614E6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25</xdr:row>
      <xdr:rowOff>37020</xdr:rowOff>
    </xdr:from>
    <xdr:to>
      <xdr:col>12</xdr:col>
      <xdr:colOff>304800</xdr:colOff>
      <xdr:row>32</xdr:row>
      <xdr:rowOff>153480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7B319D-6F74-4A2E-9060-D00D3CD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5018595"/>
          <a:ext cx="2628900" cy="1449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7D72C3-D5EA-4B41-A182-E8D71F5D8573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30</xdr:row>
      <xdr:rowOff>136527</xdr:rowOff>
    </xdr:from>
    <xdr:to>
      <xdr:col>7</xdr:col>
      <xdr:colOff>333375</xdr:colOff>
      <xdr:row>32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B986F5-15FE-46FB-B919-5F2B53771574}"/>
            </a:ext>
          </a:extLst>
        </xdr:cNvPr>
        <xdr:cNvCxnSpPr/>
      </xdr:nvCxnSpPr>
      <xdr:spPr>
        <a:xfrm flipV="1">
          <a:off x="2543175" y="60706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5E4BC-BA6D-4A83-B52A-88DC8C225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D36AAA-B1B3-43B9-8B88-F77714B476DB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343131</xdr:colOff>
      <xdr:row>25</xdr:row>
      <xdr:rowOff>49748</xdr:rowOff>
    </xdr:from>
    <xdr:to>
      <xdr:col>12</xdr:col>
      <xdr:colOff>266470</xdr:colOff>
      <xdr:row>32</xdr:row>
      <xdr:rowOff>140753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1BCDF-E05A-43E9-A88C-A48EF11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581" y="5031323"/>
          <a:ext cx="2552239" cy="1424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44E87F-B9F4-44F5-B0E4-801E0B0806B4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29</xdr:row>
      <xdr:rowOff>79377</xdr:rowOff>
    </xdr:from>
    <xdr:to>
      <xdr:col>7</xdr:col>
      <xdr:colOff>333375</xdr:colOff>
      <xdr:row>31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E7F993-661F-4115-AB23-B89CB18AFFB5}"/>
            </a:ext>
          </a:extLst>
        </xdr:cNvPr>
        <xdr:cNvCxnSpPr/>
      </xdr:nvCxnSpPr>
      <xdr:spPr>
        <a:xfrm flipV="1">
          <a:off x="2543175" y="58229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F6EF2-F01E-45A6-AA92-9882451A2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04D4A00-8E08-47DA-8CC6-F29BDE8BBF2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12</xdr:row>
      <xdr:rowOff>47625</xdr:rowOff>
    </xdr:from>
    <xdr:to>
      <xdr:col>8</xdr:col>
      <xdr:colOff>466725</xdr:colOff>
      <xdr:row>33</xdr:row>
      <xdr:rowOff>148186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BCB1-3E00-4B8A-9BA7-9153652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" y="2457450"/>
          <a:ext cx="4054475" cy="4101061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30</xdr:row>
      <xdr:rowOff>95250</xdr:rowOff>
    </xdr:from>
    <xdr:to>
      <xdr:col>4</xdr:col>
      <xdr:colOff>628650</xdr:colOff>
      <xdr:row>31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H="1">
          <a:off x="2619375" y="5934075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25</xdr:row>
      <xdr:rowOff>50801</xdr:rowOff>
    </xdr:from>
    <xdr:to>
      <xdr:col>6</xdr:col>
      <xdr:colOff>476250</xdr:colOff>
      <xdr:row>28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V="1">
          <a:off x="4378325" y="4937126"/>
          <a:ext cx="31750" cy="6826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F196F-29DF-4BF3-806A-DD5C50EC6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C8302B-292D-4CBA-AFFA-B167756180E9}"/>
            </a:ext>
          </a:extLst>
        </xdr:cNvPr>
        <xdr:cNvSpPr/>
      </xdr:nvSpPr>
      <xdr:spPr>
        <a:xfrm>
          <a:off x="0" y="2400300"/>
          <a:ext cx="8153400" cy="419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11</xdr:row>
      <xdr:rowOff>25399</xdr:rowOff>
    </xdr:from>
    <xdr:to>
      <xdr:col>10</xdr:col>
      <xdr:colOff>4114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1E47D-B52B-4AFC-8D4B-A59EA568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2244724"/>
          <a:ext cx="6519213" cy="4298951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30</xdr:row>
      <xdr:rowOff>85725</xdr:rowOff>
    </xdr:from>
    <xdr:to>
      <xdr:col>2</xdr:col>
      <xdr:colOff>647700</xdr:colOff>
      <xdr:row>31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67C51B-AA67-4EB5-ADA7-151AF12EA164}"/>
            </a:ext>
          </a:extLst>
        </xdr:cNvPr>
        <xdr:cNvCxnSpPr/>
      </xdr:nvCxnSpPr>
      <xdr:spPr>
        <a:xfrm flipH="1">
          <a:off x="1409700" y="5924550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85726</xdr:colOff>
      <xdr:row>29</xdr:row>
      <xdr:rowOff>133350</xdr:rowOff>
    </xdr:from>
    <xdr:to>
      <xdr:col>4</xdr:col>
      <xdr:colOff>85725</xdr:colOff>
      <xdr:row>31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7C35FE-E64D-48F5-9702-C855416BF49E}"/>
            </a:ext>
          </a:extLst>
        </xdr:cNvPr>
        <xdr:cNvCxnSpPr/>
      </xdr:nvCxnSpPr>
      <xdr:spPr>
        <a:xfrm flipH="1" flipV="1">
          <a:off x="2781301" y="5781675"/>
          <a:ext cx="609599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395289</xdr:colOff>
      <xdr:row>0</xdr:row>
      <xdr:rowOff>0</xdr:rowOff>
    </xdr:from>
    <xdr:to>
      <xdr:col>8</xdr:col>
      <xdr:colOff>557214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2E6A5-86A8-47F9-AD9B-A1AA9BB8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418F9F-03AD-433C-B432-1015F6EBAF28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11</xdr:row>
      <xdr:rowOff>34924</xdr:rowOff>
    </xdr:from>
    <xdr:to>
      <xdr:col>8</xdr:col>
      <xdr:colOff>333374</xdr:colOff>
      <xdr:row>33</xdr:row>
      <xdr:rowOff>124952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75122-5C74-44D0-B8A1-C591ED62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4" y="2254249"/>
          <a:ext cx="6492875" cy="4281028"/>
        </a:xfrm>
        <a:prstGeom prst="rect">
          <a:avLst/>
        </a:prstGeom>
      </xdr:spPr>
    </xdr:pic>
    <xdr:clientData/>
  </xdr:twoCellAnchor>
  <xdr:twoCellAnchor>
    <xdr:from>
      <xdr:col>1</xdr:col>
      <xdr:colOff>1333501</xdr:colOff>
      <xdr:row>30</xdr:row>
      <xdr:rowOff>47625</xdr:rowOff>
    </xdr:from>
    <xdr:to>
      <xdr:col>2</xdr:col>
      <xdr:colOff>219075</xdr:colOff>
      <xdr:row>30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73D7D9-9BD2-4862-AF5F-D36A1A91D7E6}"/>
            </a:ext>
          </a:extLst>
        </xdr:cNvPr>
        <xdr:cNvCxnSpPr/>
      </xdr:nvCxnSpPr>
      <xdr:spPr>
        <a:xfrm flipH="1">
          <a:off x="1581151" y="5886450"/>
          <a:ext cx="304799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971551</xdr:colOff>
      <xdr:row>29</xdr:row>
      <xdr:rowOff>104775</xdr:rowOff>
    </xdr:from>
    <xdr:to>
      <xdr:col>2</xdr:col>
      <xdr:colOff>1657350</xdr:colOff>
      <xdr:row>30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C63F68-FF9B-4EA2-8C14-7E25888A8650}"/>
            </a:ext>
          </a:extLst>
        </xdr:cNvPr>
        <xdr:cNvCxnSpPr/>
      </xdr:nvCxnSpPr>
      <xdr:spPr>
        <a:xfrm flipH="1" flipV="1">
          <a:off x="2638426" y="5753100"/>
          <a:ext cx="685799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185739</xdr:colOff>
      <xdr:row>0</xdr:row>
      <xdr:rowOff>0</xdr:rowOff>
    </xdr:from>
    <xdr:to>
      <xdr:col>7</xdr:col>
      <xdr:colOff>366714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EB957-377A-41BE-9204-DFAF6116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A704BC7-3686-4589-B1B0-298F209FC593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6</xdr:col>
      <xdr:colOff>61913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964BE-2A98-4A65-87BB-8E47A35EC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28575</xdr:rowOff>
    </xdr:from>
    <xdr:to>
      <xdr:col>9</xdr:col>
      <xdr:colOff>203802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41320-C60F-4DD0-ADA2-5FAD2FEA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76475"/>
          <a:ext cx="6252177" cy="4133850"/>
        </a:xfrm>
        <a:prstGeom prst="rect">
          <a:avLst/>
        </a:prstGeom>
      </xdr:spPr>
    </xdr:pic>
    <xdr:clientData/>
  </xdr:twoCellAnchor>
  <xdr:twoCellAnchor>
    <xdr:from>
      <xdr:col>1</xdr:col>
      <xdr:colOff>1390651</xdr:colOff>
      <xdr:row>29</xdr:row>
      <xdr:rowOff>95250</xdr:rowOff>
    </xdr:from>
    <xdr:to>
      <xdr:col>2</xdr:col>
      <xdr:colOff>314325</xdr:colOff>
      <xdr:row>29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CE8054E-725D-4C9E-BE0A-7E44C5B4A3D0}"/>
            </a:ext>
          </a:extLst>
        </xdr:cNvPr>
        <xdr:cNvCxnSpPr/>
      </xdr:nvCxnSpPr>
      <xdr:spPr>
        <a:xfrm flipH="1">
          <a:off x="1638301" y="577215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1200151</xdr:colOff>
      <xdr:row>29</xdr:row>
      <xdr:rowOff>47625</xdr:rowOff>
    </xdr:from>
    <xdr:to>
      <xdr:col>3</xdr:col>
      <xdr:colOff>276225</xdr:colOff>
      <xdr:row>30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2980566-0E9D-4191-8A37-E2E4B0222B21}"/>
            </a:ext>
          </a:extLst>
        </xdr:cNvPr>
        <xdr:cNvCxnSpPr/>
      </xdr:nvCxnSpPr>
      <xdr:spPr>
        <a:xfrm flipH="1" flipV="1">
          <a:off x="2952751" y="5724525"/>
          <a:ext cx="390524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100013</xdr:colOff>
      <xdr:row>0</xdr:row>
      <xdr:rowOff>0</xdr:rowOff>
    </xdr:from>
    <xdr:to>
      <xdr:col>8</xdr:col>
      <xdr:colOff>185738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85C75-D320-47AA-9473-33D7D275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8F34071-E349-42DD-9036-B0A177D5CEB7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11</xdr:row>
      <xdr:rowOff>19050</xdr:rowOff>
    </xdr:from>
    <xdr:to>
      <xdr:col>9</xdr:col>
      <xdr:colOff>161924</xdr:colOff>
      <xdr:row>32</xdr:row>
      <xdr:rowOff>100483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DC721-94EA-4680-B562-490C8245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266950"/>
          <a:ext cx="6210299" cy="408193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152400</xdr:rowOff>
    </xdr:from>
    <xdr:to>
      <xdr:col>2</xdr:col>
      <xdr:colOff>485774</xdr:colOff>
      <xdr:row>29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FEFC4DE-D91E-4878-B7E3-E1ED8F145C27}"/>
            </a:ext>
          </a:extLst>
        </xdr:cNvPr>
        <xdr:cNvCxnSpPr/>
      </xdr:nvCxnSpPr>
      <xdr:spPr>
        <a:xfrm flipH="1">
          <a:off x="1914525" y="563880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1114425</xdr:colOff>
      <xdr:row>28</xdr:row>
      <xdr:rowOff>142875</xdr:rowOff>
    </xdr:from>
    <xdr:to>
      <xdr:col>3</xdr:col>
      <xdr:colOff>304800</xdr:colOff>
      <xdr:row>30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930F622-7573-420D-9EA5-B5D488A86C96}"/>
            </a:ext>
          </a:extLst>
        </xdr:cNvPr>
        <xdr:cNvCxnSpPr/>
      </xdr:nvCxnSpPr>
      <xdr:spPr>
        <a:xfrm flipH="1" flipV="1">
          <a:off x="2971800" y="56292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1604964</xdr:colOff>
      <xdr:row>0</xdr:row>
      <xdr:rowOff>0</xdr:rowOff>
    </xdr:from>
    <xdr:to>
      <xdr:col>8</xdr:col>
      <xdr:colOff>61914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36C42-97AE-4763-A276-BAB77F6C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E8BE3-0CEE-4D64-85A1-18E6EB02E67A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18</xdr:row>
      <xdr:rowOff>38101</xdr:rowOff>
    </xdr:from>
    <xdr:to>
      <xdr:col>8</xdr:col>
      <xdr:colOff>638740</xdr:colOff>
      <xdr:row>33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E9B95-F046-4A6F-905B-8C11A09B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581401"/>
          <a:ext cx="3905814" cy="2981324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142875</xdr:rowOff>
    </xdr:from>
    <xdr:to>
      <xdr:col>6</xdr:col>
      <xdr:colOff>314325</xdr:colOff>
      <xdr:row>33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F65498A-4B4E-45E9-8AB0-91FAD9F68ACB}"/>
            </a:ext>
          </a:extLst>
        </xdr:cNvPr>
        <xdr:cNvCxnSpPr/>
      </xdr:nvCxnSpPr>
      <xdr:spPr>
        <a:xfrm flipH="1" flipV="1">
          <a:off x="3724275" y="61626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32</xdr:row>
      <xdr:rowOff>38100</xdr:rowOff>
    </xdr:from>
    <xdr:to>
      <xdr:col>3</xdr:col>
      <xdr:colOff>180975</xdr:colOff>
      <xdr:row>33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7C0B94B-1335-4E46-886E-FF8120DA749B}"/>
            </a:ext>
          </a:extLst>
        </xdr:cNvPr>
        <xdr:cNvCxnSpPr/>
      </xdr:nvCxnSpPr>
      <xdr:spPr>
        <a:xfrm>
          <a:off x="1552575" y="6248400"/>
          <a:ext cx="590550" cy="200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1B8BA-E73B-46DD-93FB-84BB77B98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3C6B6F7-0383-4DF5-B674-488A5D1B994E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504826</xdr:colOff>
      <xdr:row>10</xdr:row>
      <xdr:rowOff>20120</xdr:rowOff>
    </xdr:from>
    <xdr:ext cx="5010149" cy="4531761"/>
    <xdr:pic>
      <xdr:nvPicPr>
        <xdr:cNvPr id="2" name="Picture 1">
          <a:extLst>
            <a:ext uri="{FF2B5EF4-FFF2-40B4-BE49-F238E27FC236}">
              <a16:creationId xmlns:a16="http://schemas.microsoft.com/office/drawing/2014/main" id="{C6CC45C9-C2C8-44C3-837C-8406F8A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1925120"/>
          <a:ext cx="5010149" cy="4531761"/>
        </a:xfrm>
        <a:prstGeom prst="rect">
          <a:avLst/>
        </a:prstGeom>
      </xdr:spPr>
    </xdr:pic>
    <xdr:clientData/>
  </xdr:one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DD7F9-04A3-4AA0-B7BF-86FC389FF165}"/>
            </a:ext>
          </a:extLst>
        </xdr:cNvPr>
        <xdr:cNvSpPr/>
      </xdr:nvSpPr>
      <xdr:spPr>
        <a:xfrm>
          <a:off x="1828800" y="5219700"/>
          <a:ext cx="1190625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89823A-FE71-4825-9ECB-1F33DFF02CCB}"/>
            </a:ext>
          </a:extLst>
        </xdr:cNvPr>
        <xdr:cNvCxnSpPr/>
      </xdr:nvCxnSpPr>
      <xdr:spPr>
        <a:xfrm flipH="1" flipV="1">
          <a:off x="3048000" y="55340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785812</xdr:colOff>
      <xdr:row>0</xdr:row>
      <xdr:rowOff>0</xdr:rowOff>
    </xdr:from>
    <xdr:ext cx="4448175" cy="609601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32748-D22E-4C89-AF78-99B97768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223962" y="0"/>
          <a:ext cx="4448175" cy="6096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B7AE27-768F-483B-BBEA-2DDECC53CDBD}"/>
            </a:ext>
          </a:extLst>
        </xdr:cNvPr>
        <xdr:cNvSpPr/>
      </xdr:nvSpPr>
      <xdr:spPr>
        <a:xfrm>
          <a:off x="0" y="0"/>
          <a:ext cx="60960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1604963</xdr:colOff>
      <xdr:row>0</xdr:row>
      <xdr:rowOff>0</xdr:rowOff>
    </xdr:from>
    <xdr:to>
      <xdr:col>7</xdr:col>
      <xdr:colOff>376238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6A3AE-D650-43FA-AFA6-D9A3C0673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47626</xdr:rowOff>
    </xdr:from>
    <xdr:to>
      <xdr:col>8</xdr:col>
      <xdr:colOff>1524000</xdr:colOff>
      <xdr:row>22</xdr:row>
      <xdr:rowOff>52497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4BC1F-7EF2-4D5E-B033-5695AD7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923926"/>
          <a:ext cx="3857625" cy="3433871"/>
        </a:xfrm>
        <a:prstGeom prst="rect">
          <a:avLst/>
        </a:prstGeom>
      </xdr:spPr>
    </xdr:pic>
    <xdr:clientData fLocksWithSheet="0"/>
  </xdr:twoCellAnchor>
  <xdr:twoCellAnchor>
    <xdr:from>
      <xdr:col>4</xdr:col>
      <xdr:colOff>276225</xdr:colOff>
      <xdr:row>13</xdr:row>
      <xdr:rowOff>142875</xdr:rowOff>
    </xdr:from>
    <xdr:to>
      <xdr:col>4</xdr:col>
      <xdr:colOff>523876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406CDEB-3B38-4969-98AD-C956B5C67CCC}"/>
            </a:ext>
          </a:extLst>
        </xdr:cNvPr>
        <xdr:cNvCxnSpPr/>
      </xdr:nvCxnSpPr>
      <xdr:spPr>
        <a:xfrm flipV="1">
          <a:off x="4324350" y="2733675"/>
          <a:ext cx="247651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11</xdr:row>
      <xdr:rowOff>57150</xdr:rowOff>
    </xdr:from>
    <xdr:to>
      <xdr:col>7</xdr:col>
      <xdr:colOff>361950</xdr:colOff>
      <xdr:row>12</xdr:row>
      <xdr:rowOff>182042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31F930-DFDE-4D2C-9695-671E5E7AF69F}"/>
            </a:ext>
          </a:extLst>
        </xdr:cNvPr>
        <xdr:cNvCxnSpPr/>
      </xdr:nvCxnSpPr>
      <xdr:spPr>
        <a:xfrm>
          <a:off x="5810250" y="2266950"/>
          <a:ext cx="476250" cy="3153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</xdr:row>
      <xdr:rowOff>95250</xdr:rowOff>
    </xdr:from>
    <xdr:to>
      <xdr:col>7</xdr:col>
      <xdr:colOff>371475</xdr:colOff>
      <xdr:row>20</xdr:row>
      <xdr:rowOff>124893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F0D3710-1AA3-4B9E-83D5-414302FFB415}"/>
            </a:ext>
          </a:extLst>
        </xdr:cNvPr>
        <xdr:cNvCxnSpPr/>
      </xdr:nvCxnSpPr>
      <xdr:spPr>
        <a:xfrm>
          <a:off x="5829300" y="3638550"/>
          <a:ext cx="466725" cy="2201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12</xdr:row>
      <xdr:rowOff>171451</xdr:rowOff>
    </xdr:from>
    <xdr:to>
      <xdr:col>8</xdr:col>
      <xdr:colOff>1533525</xdr:colOff>
      <xdr:row>17</xdr:row>
      <xdr:rowOff>38101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0CFF788-99B6-43D1-A22C-9958F43F752E}"/>
            </a:ext>
          </a:extLst>
        </xdr:cNvPr>
        <xdr:cNvSpPr/>
      </xdr:nvSpPr>
      <xdr:spPr>
        <a:xfrm>
          <a:off x="6372225" y="2571751"/>
          <a:ext cx="1695450" cy="819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438150</xdr:colOff>
      <xdr:row>19</xdr:row>
      <xdr:rowOff>28575</xdr:rowOff>
    </xdr:from>
    <xdr:to>
      <xdr:col>8</xdr:col>
      <xdr:colOff>1523999</xdr:colOff>
      <xdr:row>21</xdr:row>
      <xdr:rowOff>57150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8E7B1F9-E151-45BC-B88F-9F3CAA91D374}"/>
            </a:ext>
          </a:extLst>
        </xdr:cNvPr>
        <xdr:cNvSpPr/>
      </xdr:nvSpPr>
      <xdr:spPr>
        <a:xfrm>
          <a:off x="6362700" y="3762375"/>
          <a:ext cx="1695449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4036184-4165-45D0-9FA4-B93CFEAD0752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1231214</xdr:colOff>
      <xdr:row>14</xdr:row>
      <xdr:rowOff>112892</xdr:rowOff>
    </xdr:from>
    <xdr:to>
      <xdr:col>8</xdr:col>
      <xdr:colOff>1499646</xdr:colOff>
      <xdr:row>14</xdr:row>
      <xdr:rowOff>186712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F7B2DA8-D612-4D87-B8C2-2DFA8E78EEB7}"/>
            </a:ext>
          </a:extLst>
        </xdr:cNvPr>
        <xdr:cNvSpPr/>
      </xdr:nvSpPr>
      <xdr:spPr>
        <a:xfrm>
          <a:off x="7766122" y="2881095"/>
          <a:ext cx="268432" cy="738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21</xdr:row>
      <xdr:rowOff>123825</xdr:rowOff>
    </xdr:from>
    <xdr:to>
      <xdr:col>8</xdr:col>
      <xdr:colOff>1514475</xdr:colOff>
      <xdr:row>22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CCAB7D4-32DA-461E-9E2E-E4BFB1C1746B}"/>
            </a:ext>
          </a:extLst>
        </xdr:cNvPr>
        <xdr:cNvSpPr/>
      </xdr:nvSpPr>
      <xdr:spPr>
        <a:xfrm>
          <a:off x="6343650" y="4238625"/>
          <a:ext cx="1704975" cy="14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53962</xdr:colOff>
      <xdr:row>4</xdr:row>
      <xdr:rowOff>76890</xdr:rowOff>
    </xdr:from>
    <xdr:to>
      <xdr:col>9</xdr:col>
      <xdr:colOff>222264</xdr:colOff>
      <xdr:row>31</xdr:row>
      <xdr:rowOff>113611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B1F227-D9EB-4E0A-AB30-BAA04775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787" y="953190"/>
          <a:ext cx="2139977" cy="5180221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21</xdr:row>
      <xdr:rowOff>107951</xdr:rowOff>
    </xdr:from>
    <xdr:to>
      <xdr:col>10</xdr:col>
      <xdr:colOff>323850</xdr:colOff>
      <xdr:row>23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C5F3A91-CD6E-434C-A3F4-09930BFCC582}"/>
            </a:ext>
          </a:extLst>
        </xdr:cNvPr>
        <xdr:cNvCxnSpPr/>
      </xdr:nvCxnSpPr>
      <xdr:spPr>
        <a:xfrm flipH="1" flipV="1">
          <a:off x="5724525" y="422275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6D74A-26C5-4913-B78C-A942DDBEC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8E725C-3BEA-4EA7-B476-76F963337A1E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54243</xdr:colOff>
      <xdr:row>4</xdr:row>
      <xdr:rowOff>66676</xdr:rowOff>
    </xdr:from>
    <xdr:to>
      <xdr:col>9</xdr:col>
      <xdr:colOff>221982</xdr:colOff>
      <xdr:row>31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EC98E-96B9-4AE6-B88F-AEDA4634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68" y="942976"/>
          <a:ext cx="2139414" cy="5200649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21</xdr:row>
      <xdr:rowOff>174626</xdr:rowOff>
    </xdr:from>
    <xdr:to>
      <xdr:col>10</xdr:col>
      <xdr:colOff>228600</xdr:colOff>
      <xdr:row>23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0342ABB-DBDB-4616-987F-8E9D8E798399}"/>
            </a:ext>
          </a:extLst>
        </xdr:cNvPr>
        <xdr:cNvCxnSpPr/>
      </xdr:nvCxnSpPr>
      <xdr:spPr>
        <a:xfrm flipH="1" flipV="1">
          <a:off x="5629275" y="42894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C6806-B50F-43D4-9A86-28227F0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6B8054C-AA33-4106-8DE6-4D65D945C67F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54258</xdr:colOff>
      <xdr:row>4</xdr:row>
      <xdr:rowOff>57151</xdr:rowOff>
    </xdr:from>
    <xdr:to>
      <xdr:col>9</xdr:col>
      <xdr:colOff>221967</xdr:colOff>
      <xdr:row>31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8F6D-23BA-443B-BB5A-BFB61C63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83" y="933451"/>
          <a:ext cx="2139384" cy="521969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22</xdr:row>
      <xdr:rowOff>88901</xdr:rowOff>
    </xdr:from>
    <xdr:to>
      <xdr:col>10</xdr:col>
      <xdr:colOff>304800</xdr:colOff>
      <xdr:row>24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694A1E-C6EF-42AF-947A-0E2BE459B29B}"/>
            </a:ext>
          </a:extLst>
        </xdr:cNvPr>
        <xdr:cNvCxnSpPr/>
      </xdr:nvCxnSpPr>
      <xdr:spPr>
        <a:xfrm flipH="1" flipV="1">
          <a:off x="5705475" y="4394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EC2E9-F73C-4A70-9CC4-B1FF8BF97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BDAFB2-9B50-4C3F-94B6-E5DAE83A3B76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93555</xdr:colOff>
      <xdr:row>4</xdr:row>
      <xdr:rowOff>57150</xdr:rowOff>
    </xdr:from>
    <xdr:to>
      <xdr:col>9</xdr:col>
      <xdr:colOff>182670</xdr:colOff>
      <xdr:row>31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BF7643-4AAE-47E7-B771-85F62134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380" y="933450"/>
          <a:ext cx="2060790" cy="5219700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22</xdr:row>
      <xdr:rowOff>41276</xdr:rowOff>
    </xdr:from>
    <xdr:to>
      <xdr:col>10</xdr:col>
      <xdr:colOff>495300</xdr:colOff>
      <xdr:row>23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6AB508-5166-46B9-AE87-77C2ACE267AD}"/>
            </a:ext>
          </a:extLst>
        </xdr:cNvPr>
        <xdr:cNvCxnSpPr/>
      </xdr:nvCxnSpPr>
      <xdr:spPr>
        <a:xfrm flipH="1" flipV="1">
          <a:off x="5895975" y="43465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3BA0-3F4F-4E34-8148-7314FF5B3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1B7A26-9C38-40C7-8DF7-920769D596D2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402E88-0E95-4723-B0B6-4554CC0F0DD4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6</xdr:col>
      <xdr:colOff>105093</xdr:colOff>
      <xdr:row>4</xdr:row>
      <xdr:rowOff>61913</xdr:rowOff>
    </xdr:from>
    <xdr:to>
      <xdr:col>9</xdr:col>
      <xdr:colOff>171133</xdr:colOff>
      <xdr:row>31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9A68A6-E486-48ED-8045-89E735EC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18" y="938213"/>
          <a:ext cx="2037715" cy="5210175"/>
        </a:xfrm>
        <a:prstGeom prst="rect">
          <a:avLst/>
        </a:prstGeom>
      </xdr:spPr>
    </xdr:pic>
    <xdr:clientData/>
  </xdr:twoCellAnchor>
  <xdr:twoCellAnchor>
    <xdr:from>
      <xdr:col>8</xdr:col>
      <xdr:colOff>676275</xdr:colOff>
      <xdr:row>22</xdr:row>
      <xdr:rowOff>136526</xdr:rowOff>
    </xdr:from>
    <xdr:to>
      <xdr:col>10</xdr:col>
      <xdr:colOff>447675</xdr:colOff>
      <xdr:row>24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D37A9-0B84-44FE-BAA1-ADAD78562C42}"/>
            </a:ext>
          </a:extLst>
        </xdr:cNvPr>
        <xdr:cNvCxnSpPr/>
      </xdr:nvCxnSpPr>
      <xdr:spPr>
        <a:xfrm flipH="1" flipV="1">
          <a:off x="5848350" y="44418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267D-E63A-44EB-A0B6-CC7BA867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85546</xdr:rowOff>
    </xdr:from>
    <xdr:to>
      <xdr:col>9</xdr:col>
      <xdr:colOff>180975</xdr:colOff>
      <xdr:row>31</xdr:row>
      <xdr:rowOff>104955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8BB8B7-D1D1-41EB-A1BF-329DDB1F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61846"/>
          <a:ext cx="2057400" cy="51629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502C88-5FC1-4572-A11B-33577630FD19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676275</xdr:colOff>
      <xdr:row>23</xdr:row>
      <xdr:rowOff>79376</xdr:rowOff>
    </xdr:from>
    <xdr:to>
      <xdr:col>10</xdr:col>
      <xdr:colOff>447675</xdr:colOff>
      <xdr:row>25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99603C1-7011-4D2F-9455-964EDFAC376B}"/>
            </a:ext>
          </a:extLst>
        </xdr:cNvPr>
        <xdr:cNvCxnSpPr/>
      </xdr:nvCxnSpPr>
      <xdr:spPr>
        <a:xfrm flipH="1" flipV="1">
          <a:off x="5848350" y="45751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95483-18EB-44DE-8CBF-19C16795B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 refreshError="1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 refreshError="1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Normal="100" workbookViewId="0">
      <selection activeCell="B10" sqref="B10"/>
    </sheetView>
  </sheetViews>
  <sheetFormatPr defaultRowHeight="15" x14ac:dyDescent="0.25"/>
  <cols>
    <col min="1" max="4" width="30.5703125" customWidth="1"/>
  </cols>
  <sheetData>
    <row r="1" spans="1:4" x14ac:dyDescent="0.25">
      <c r="A1" s="29"/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5" customHeight="1" thickBot="1" x14ac:dyDescent="0.3">
      <c r="A3" s="30"/>
      <c r="B3" s="30"/>
      <c r="C3" s="30"/>
      <c r="D3" s="30"/>
    </row>
    <row r="4" spans="1:4" ht="42" customHeight="1" thickBot="1" x14ac:dyDescent="0.35">
      <c r="A4" s="31" t="s">
        <v>96</v>
      </c>
      <c r="B4" s="32"/>
      <c r="C4" s="32"/>
      <c r="D4" s="32"/>
    </row>
    <row r="5" spans="1:4" ht="15.75" thickBot="1" x14ac:dyDescent="0.3"/>
    <row r="6" spans="1:4" ht="16.5" thickBot="1" x14ac:dyDescent="0.3">
      <c r="A6" s="33" t="str">
        <f>_xlfn.CONCAT("Calibration Support File: ",A9," Injector Characteristics - ",B9," - ",C9," v",D9,".xlsx")</f>
        <v>Calibration Support File: EFILive Injector Characteristics - L83 - Blue v0.8.xlsx</v>
      </c>
      <c r="B6" s="33"/>
      <c r="C6" s="33"/>
      <c r="D6" s="33"/>
    </row>
    <row r="8" spans="1:4" x14ac:dyDescent="0.25">
      <c r="A8" s="6" t="s">
        <v>24</v>
      </c>
      <c r="B8" s="7" t="s">
        <v>26</v>
      </c>
      <c r="C8" s="7" t="s">
        <v>25</v>
      </c>
      <c r="D8" s="6" t="s">
        <v>27</v>
      </c>
    </row>
    <row r="9" spans="1:4" x14ac:dyDescent="0.25">
      <c r="A9" s="8" t="s">
        <v>28</v>
      </c>
      <c r="B9" s="8" t="s">
        <v>105</v>
      </c>
      <c r="C9" s="8" t="s">
        <v>97</v>
      </c>
      <c r="D9" s="9" t="s">
        <v>98</v>
      </c>
    </row>
    <row r="32" spans="1:4" x14ac:dyDescent="0.25">
      <c r="A32" s="34"/>
      <c r="B32" s="35"/>
      <c r="C32" s="35"/>
      <c r="D32" s="35"/>
    </row>
  </sheetData>
  <sheetProtection sheet="1" objects="1" scenarios="1"/>
  <mergeCells count="4">
    <mergeCell ref="A1:D3"/>
    <mergeCell ref="A4:D4"/>
    <mergeCell ref="A6:D6"/>
    <mergeCell ref="A32:D3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3'!$F$7:$F$35,MATCH(B7,'[3]profile 3'!$E$7:$E$35,0),1)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3'!$F$7:$F$35,MATCH(B8,'[3]profile 3'!$E$7:$E$35,0),1)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3'!$F$7:$F$35,MATCH(B9,'[3]profile 3'!$E$7:$E$35,0),1)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3'!$F$7:$F$35,MATCH(B10,'[3]profile 3'!$E$7:$E$35,0),1)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3'!$F$7:$F$35,MATCH(B11,'[3]profile 3'!$E$7:$E$35,0),1)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3'!$F$7:$F$35,MATCH(B12,'[3]profile 3'!$E$7:$E$35,0),1)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3'!$F$7:$F$35,MATCH(B13,'[3]profile 3'!$E$7:$E$35,0),1)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3'!$F$7:$F$35,MATCH(B14,'[3]profile 3'!$E$7:$E$35,0),1)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3'!$F$7:$F$35,MATCH(B15,'[3]profile 3'!$E$7:$E$35,0),1)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3'!$F$7:$F$35,MATCH(B16,'[3]profile 3'!$E$7:$E$35,0),1)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3'!$F$7:$F$35,MATCH(B17,'[3]profile 3'!$E$7:$E$35,0),1)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3'!$F$7:$F$35,MATCH(B18,'[3]profile 3'!$E$7:$E$35,0),1)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3'!$F$7:$F$35,MATCH(B19,'[3]profile 3'!$E$7:$E$35,0),1)</f>
        <v>-5.9716796874999978E-2</v>
      </c>
    </row>
    <row r="20" spans="1:3" x14ac:dyDescent="0.25">
      <c r="A20" s="42"/>
      <c r="B20" s="18">
        <f>'Pressure Multiplier Base'!$B20</f>
        <v>13</v>
      </c>
      <c r="C20" s="4">
        <f>INDEX('[3]profile 3'!$F$7:$F$35,MATCH(B20,'[3]profile 3'!$E$7:$E$35,0),1)</f>
        <v>-4.3603515624999978E-2</v>
      </c>
    </row>
    <row r="21" spans="1:3" x14ac:dyDescent="0.25">
      <c r="A21" s="42"/>
      <c r="B21" s="18">
        <f>'Pressure Multiplier Base'!$B21</f>
        <v>15</v>
      </c>
      <c r="C21" s="4">
        <f>INDEX('[3]profile 3'!$F$7:$F$35,MATCH(B21,'[3]profile 3'!$E$7:$E$35,0),1)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3'!$F$7:$F$35,MATCH(B22,'[3]profile 3'!$E$7:$E$35,0),1)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3'!$F$7:$F$35,MATCH(B23,'[3]profile 3'!$E$7:$E$35,0),1)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1.0000009999999999</v>
      </c>
    </row>
    <row r="8" spans="1:12" x14ac:dyDescent="0.25">
      <c r="A8" s="42"/>
      <c r="B8" s="18">
        <v>20</v>
      </c>
      <c r="C8" s="4">
        <v>1.005036</v>
      </c>
    </row>
    <row r="9" spans="1:12" x14ac:dyDescent="0.25">
      <c r="A9" s="42"/>
      <c r="B9" s="18">
        <v>40</v>
      </c>
      <c r="C9" s="4">
        <v>1.010041</v>
      </c>
    </row>
    <row r="10" spans="1:12" x14ac:dyDescent="0.25">
      <c r="A10" s="42"/>
      <c r="B10" s="18">
        <v>50</v>
      </c>
      <c r="C10" s="4">
        <v>1.015015</v>
      </c>
    </row>
    <row r="11" spans="1:12" x14ac:dyDescent="0.25">
      <c r="A11" s="42"/>
      <c r="B11" s="18">
        <v>60</v>
      </c>
      <c r="C11" s="4">
        <v>1.01999</v>
      </c>
    </row>
    <row r="12" spans="1:12" x14ac:dyDescent="0.25">
      <c r="A12" s="42"/>
      <c r="B12" s="18">
        <v>70</v>
      </c>
      <c r="C12" s="4">
        <v>1.024934</v>
      </c>
    </row>
    <row r="13" spans="1:12" x14ac:dyDescent="0.25">
      <c r="A13" s="42"/>
      <c r="B13" s="18">
        <v>80</v>
      </c>
      <c r="C13" s="4">
        <v>1.029908</v>
      </c>
    </row>
    <row r="14" spans="1:12" x14ac:dyDescent="0.25">
      <c r="A14" s="42"/>
      <c r="B14" s="18">
        <v>90</v>
      </c>
      <c r="C14" s="4">
        <v>1.034791</v>
      </c>
    </row>
    <row r="15" spans="1:12" x14ac:dyDescent="0.25">
      <c r="A15" s="42"/>
      <c r="B15" s="18">
        <v>100</v>
      </c>
      <c r="C15" s="4">
        <v>1.0396430000000001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</v>
      </c>
    </row>
    <row r="8" spans="1:12" x14ac:dyDescent="0.25">
      <c r="A8" s="42"/>
      <c r="B8" s="18">
        <v>20</v>
      </c>
      <c r="C8" s="4">
        <v>1</v>
      </c>
    </row>
    <row r="9" spans="1:12" x14ac:dyDescent="0.25">
      <c r="A9" s="42"/>
      <c r="B9" s="18">
        <v>40</v>
      </c>
      <c r="C9" s="4">
        <v>1</v>
      </c>
    </row>
    <row r="10" spans="1:12" x14ac:dyDescent="0.25">
      <c r="A10" s="42"/>
      <c r="B10" s="18">
        <v>50</v>
      </c>
      <c r="C10" s="4">
        <v>1</v>
      </c>
    </row>
    <row r="11" spans="1:12" x14ac:dyDescent="0.25">
      <c r="A11" s="42"/>
      <c r="B11" s="18">
        <v>60</v>
      </c>
      <c r="C11" s="4">
        <v>1</v>
      </c>
    </row>
    <row r="12" spans="1:12" x14ac:dyDescent="0.25">
      <c r="A12" s="42"/>
      <c r="B12" s="18">
        <v>70</v>
      </c>
      <c r="C12" s="4">
        <v>1</v>
      </c>
    </row>
    <row r="13" spans="1:12" x14ac:dyDescent="0.25">
      <c r="A13" s="42"/>
      <c r="B13" s="18">
        <v>80</v>
      </c>
      <c r="C13" s="4">
        <v>1</v>
      </c>
    </row>
    <row r="14" spans="1:12" x14ac:dyDescent="0.25">
      <c r="A14" s="42"/>
      <c r="B14" s="18">
        <v>90</v>
      </c>
      <c r="C14" s="4">
        <v>1</v>
      </c>
    </row>
    <row r="15" spans="1:12" x14ac:dyDescent="0.25">
      <c r="A15" s="42"/>
      <c r="B15" s="18">
        <v>100</v>
      </c>
      <c r="C15" s="4">
        <v>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13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19" x14ac:dyDescent="0.25">
      <c r="A8" s="42"/>
      <c r="B8" s="17">
        <f>B7+10</f>
        <v>-10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19" x14ac:dyDescent="0.25">
      <c r="A9" s="42"/>
      <c r="B9" s="17">
        <f t="shared" ref="B9:B23" si="0">B8+10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19" x14ac:dyDescent="0.25">
      <c r="A10" s="42"/>
      <c r="B10" s="17">
        <f t="shared" si="0"/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19" x14ac:dyDescent="0.25">
      <c r="A11" s="42"/>
      <c r="B11" s="17">
        <f t="shared" si="0"/>
        <v>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</row>
    <row r="12" spans="1:19" x14ac:dyDescent="0.25">
      <c r="A12" s="42"/>
      <c r="B12" s="17">
        <f t="shared" si="0"/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x14ac:dyDescent="0.25">
      <c r="A13" s="42"/>
      <c r="B13" s="17">
        <f t="shared" si="0"/>
        <v>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19" x14ac:dyDescent="0.25">
      <c r="A14" s="42"/>
      <c r="B14" s="17">
        <f t="shared" si="0"/>
        <v>50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19" x14ac:dyDescent="0.25">
      <c r="A15" s="42"/>
      <c r="B15" s="17">
        <f t="shared" si="0"/>
        <v>60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9" x14ac:dyDescent="0.25">
      <c r="A16" s="42"/>
      <c r="B16" s="17">
        <f t="shared" si="0"/>
        <v>70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x14ac:dyDescent="0.25">
      <c r="A17" s="42"/>
      <c r="B17" s="17">
        <f t="shared" si="0"/>
        <v>80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1:19" x14ac:dyDescent="0.25">
      <c r="A18" s="42"/>
      <c r="B18" s="17">
        <f t="shared" si="0"/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1:19" x14ac:dyDescent="0.25">
      <c r="A19" s="42"/>
      <c r="B19" s="17">
        <f t="shared" si="0"/>
        <v>100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x14ac:dyDescent="0.25">
      <c r="A20" s="42"/>
      <c r="B20" s="17">
        <f t="shared" si="0"/>
        <v>110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x14ac:dyDescent="0.25">
      <c r="A21" s="42"/>
      <c r="B21" s="17">
        <f t="shared" si="0"/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5">
      <c r="A22" s="42"/>
      <c r="B22" s="17">
        <f t="shared" si="0"/>
        <v>130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1:19" x14ac:dyDescent="0.25">
      <c r="A23" s="42"/>
      <c r="B23" s="17">
        <f t="shared" si="0"/>
        <v>140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4:S24"/>
    <mergeCell ref="A25:S25"/>
    <mergeCell ref="A5:A23"/>
    <mergeCell ref="C5:S5"/>
    <mergeCell ref="A1:S3"/>
    <mergeCell ref="A4:S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S25"/>
  <sheetViews>
    <sheetView zoomScaleNormal="100" workbookViewId="0">
      <selection activeCell="S7" sqref="S7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13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1'!$C$24:$C$52,MATCH(C$6,'[4]Short pulse adder 1'!$B$24:$B$52,0),1)</f>
        <v>-5.55419921875E-3</v>
      </c>
      <c r="D7" s="27">
        <f>INDEX('[4]Short pulse adder 1'!$C$24:$C$52,MATCH(D$6,'[4]Short pulse adder 1'!$B$24:$B$52,0),1)</f>
        <v>-5.55419921875E-3</v>
      </c>
      <c r="E7" s="27">
        <f>INDEX('[4]Short pulse adder 1'!$C$24:$C$52,MATCH(E$6,'[4]Short pulse adder 1'!$B$24:$B$52,0),1)</f>
        <v>-5.55419921875E-3</v>
      </c>
      <c r="F7" s="27">
        <f>INDEX('[4]Short pulse adder 1'!$C$24:$C$52,MATCH(F$6,'[4]Short pulse adder 1'!$B$24:$B$52,0),1)</f>
        <v>-5.55419921875E-3</v>
      </c>
      <c r="G7" s="27">
        <f>INDEX('[4]Short pulse adder 1'!$C$24:$C$52,MATCH(G$6,'[4]Short pulse adder 1'!$B$24:$B$52,0),1)</f>
        <v>-5.9814453125E-3</v>
      </c>
      <c r="H7" s="27">
        <f>INDEX('[4]Short pulse adder 1'!$C$24:$C$52,MATCH(H$6,'[4]Short pulse adder 1'!$B$24:$B$52,0),1)</f>
        <v>5.67626953125E-3</v>
      </c>
      <c r="I7" s="27">
        <f>INDEX('[4]Short pulse adder 1'!$C$24:$C$52,MATCH(I$6,'[4]Short pulse adder 1'!$B$24:$B$52,0),1)</f>
        <v>5.0048828125E-3</v>
      </c>
      <c r="J7" s="27">
        <f>INDEX('[4]Short pulse adder 1'!$C$24:$C$52,MATCH(J$6,'[4]Short pulse adder 1'!$B$24:$B$52,0),1)</f>
        <v>4.33349609375E-3</v>
      </c>
      <c r="K7" s="27">
        <f>INDEX('[4]Short pulse adder 1'!$C$24:$C$52,MATCH(K$6,'[4]Short pulse adder 1'!$B$24:$B$52,0),1)</f>
        <v>3.662109375E-3</v>
      </c>
      <c r="L7" s="27">
        <f>INDEX('[4]Short pulse adder 1'!$C$24:$C$52,MATCH(L$6,'[4]Short pulse adder 1'!$B$24:$B$52,0),1)</f>
        <v>2.960205078125E-3</v>
      </c>
      <c r="M7" s="27">
        <f>INDEX('[4]Short pulse adder 1'!$C$24:$C$52,MATCH(M$6,'[4]Short pulse adder 1'!$B$24:$B$52,0),1)</f>
        <v>2.25830078125E-3</v>
      </c>
      <c r="N7" s="27">
        <f>INDEX('[4]Short pulse adder 1'!$C$24:$C$52,MATCH(N$6,'[4]Short pulse adder 1'!$B$24:$B$52,0),1)</f>
        <v>5.18798828125E-4</v>
      </c>
      <c r="O7" s="27">
        <f>INDEX('[4]Short pulse adder 1'!$C$24:$C$52,MATCH(O$6,'[4]Short pulse adder 1'!$B$24:$B$52,0),1)</f>
        <v>-1.220703125E-3</v>
      </c>
      <c r="P7" s="27">
        <f>INDEX('[4]Short pulse adder 1'!$C$24:$C$52,MATCH(P$6,'[4]Short pulse adder 1'!$B$24:$B$52,0),1)</f>
        <v>-4.08935546875E-2</v>
      </c>
      <c r="Q7" s="27">
        <f>INDEX('[4]Short pulse adder 1'!$C$24:$C$52,MATCH(Q$6,'[4]Short pulse adder 1'!$B$24:$B$52,0),1)</f>
        <v>-0.120269775390625</v>
      </c>
      <c r="R7" s="27">
        <f>INDEX('[4]Short pulse adder 1'!$C$24:$C$52,MATCH(R$6,'[4]Short pulse adder 1'!$B$24:$B$52,0),1)</f>
        <v>-0.15997314453125</v>
      </c>
      <c r="S7" s="27">
        <f>INDEX('[4]Short pulse adder 1'!$C$24:$C$52,MATCH(S$6,'[4]Short pulse adder 1'!$B$24:$B$52,0),1)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1'!$D$24:$D$52,MATCH(C$6,'[4]Short pulse adder 1'!$B$24:$B$52,0),1)</f>
        <v>-2.74658203125E-3</v>
      </c>
      <c r="D8" s="27">
        <f>INDEX('[4]Short pulse adder 1'!$D$24:$D$52,MATCH(D$6,'[4]Short pulse adder 1'!$B$24:$B$52,0),1)</f>
        <v>-2.74658203125E-3</v>
      </c>
      <c r="E8" s="27">
        <f>INDEX('[4]Short pulse adder 1'!$D$24:$D$52,MATCH(E$6,'[4]Short pulse adder 1'!$B$24:$B$52,0),1)</f>
        <v>-2.74658203125E-3</v>
      </c>
      <c r="F8" s="27">
        <f>INDEX('[4]Short pulse adder 1'!$D$24:$D$52,MATCH(F$6,'[4]Short pulse adder 1'!$B$24:$B$52,0),1)</f>
        <v>-2.74658203125E-3</v>
      </c>
      <c r="G8" s="27">
        <f>INDEX('[4]Short pulse adder 1'!$D$24:$D$52,MATCH(G$6,'[4]Short pulse adder 1'!$B$24:$B$52,0),1)</f>
        <v>1.904296875E-2</v>
      </c>
      <c r="H8" s="27">
        <f>INDEX('[4]Short pulse adder 1'!$D$24:$D$52,MATCH(H$6,'[4]Short pulse adder 1'!$B$24:$B$52,0),1)</f>
        <v>-2.99072265625E-3</v>
      </c>
      <c r="I8" s="27">
        <f>INDEX('[4]Short pulse adder 1'!$D$24:$D$52,MATCH(I$6,'[4]Short pulse adder 1'!$B$24:$B$52,0),1)</f>
        <v>-7.50732421875E-3</v>
      </c>
      <c r="J8" s="27">
        <f>INDEX('[4]Short pulse adder 1'!$D$24:$D$52,MATCH(J$6,'[4]Short pulse adder 1'!$B$24:$B$52,0),1)</f>
        <v>-6.8359375E-3</v>
      </c>
      <c r="K8" s="27">
        <f>INDEX('[4]Short pulse adder 1'!$D$24:$D$52,MATCH(K$6,'[4]Short pulse adder 1'!$B$24:$B$52,0),1)</f>
        <v>-7.14111328125E-3</v>
      </c>
      <c r="L8" s="27">
        <f>INDEX('[4]Short pulse adder 1'!$D$24:$D$52,MATCH(L$6,'[4]Short pulse adder 1'!$B$24:$B$52,0),1)</f>
        <v>-5.31005859375E-3</v>
      </c>
      <c r="M8" s="27">
        <f>INDEX('[4]Short pulse adder 1'!$D$24:$D$52,MATCH(M$6,'[4]Short pulse adder 1'!$B$24:$B$52,0),1)</f>
        <v>-3.47900390625E-3</v>
      </c>
      <c r="N8" s="27">
        <f>INDEX('[4]Short pulse adder 1'!$D$24:$D$52,MATCH(N$6,'[4]Short pulse adder 1'!$B$24:$B$52,0),1)</f>
        <v>-4.852294921875E-3</v>
      </c>
      <c r="O8" s="27">
        <f>INDEX('[4]Short pulse adder 1'!$D$24:$D$52,MATCH(O$6,'[4]Short pulse adder 1'!$B$24:$B$52,0),1)</f>
        <v>-6.2255859375E-3</v>
      </c>
      <c r="P8" s="27">
        <f>INDEX('[4]Short pulse adder 1'!$D$24:$D$52,MATCH(P$6,'[4]Short pulse adder 1'!$B$24:$B$52,0),1)</f>
        <v>-5.1544189453125E-2</v>
      </c>
      <c r="Q8" s="27">
        <f>INDEX('[4]Short pulse adder 1'!$D$24:$D$52,MATCH(Q$6,'[4]Short pulse adder 1'!$B$24:$B$52,0),1)</f>
        <v>-0.142181396484375</v>
      </c>
      <c r="R8" s="27">
        <f>INDEX('[4]Short pulse adder 1'!$D$24:$D$52,MATCH(R$6,'[4]Short pulse adder 1'!$B$24:$B$52,0),1)</f>
        <v>-0.1875</v>
      </c>
      <c r="S8" s="27">
        <f>INDEX('[4]Short pulse adder 1'!$D$24:$D$52,MATCH(S$6,'[4]Short pulse adder 1'!$B$24:$B$52,0),1)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1'!$E$24:$E$52,MATCH(C$6,'[4]Short pulse adder 1'!$B$24:$B$52,0),1)</f>
        <v>1.45263671875E-2</v>
      </c>
      <c r="D9" s="27">
        <f>INDEX('[4]Short pulse adder 1'!$E$24:$E$52,MATCH(D$6,'[4]Short pulse adder 1'!$B$24:$B$52,0),1)</f>
        <v>1.45263671875E-2</v>
      </c>
      <c r="E9" s="27">
        <f>INDEX('[4]Short pulse adder 1'!$E$24:$E$52,MATCH(E$6,'[4]Short pulse adder 1'!$B$24:$B$52,0),1)</f>
        <v>1.45263671875E-2</v>
      </c>
      <c r="F9" s="27">
        <f>INDEX('[4]Short pulse adder 1'!$E$24:$E$52,MATCH(F$6,'[4]Short pulse adder 1'!$B$24:$B$52,0),1)</f>
        <v>1.45263671875E-2</v>
      </c>
      <c r="G9" s="27">
        <f>INDEX('[4]Short pulse adder 1'!$E$24:$E$52,MATCH(G$6,'[4]Short pulse adder 1'!$B$24:$B$52,0),1)</f>
        <v>4.40673828125E-2</v>
      </c>
      <c r="H9" s="27">
        <f>INDEX('[4]Short pulse adder 1'!$E$24:$E$52,MATCH(H$6,'[4]Short pulse adder 1'!$B$24:$B$52,0),1)</f>
        <v>-1.971435546875E-2</v>
      </c>
      <c r="I9" s="27">
        <f>INDEX('[4]Short pulse adder 1'!$E$24:$E$52,MATCH(I$6,'[4]Short pulse adder 1'!$B$24:$B$52,0),1)</f>
        <v>-2.001953125E-2</v>
      </c>
      <c r="J9" s="27">
        <f>INDEX('[4]Short pulse adder 1'!$E$24:$E$52,MATCH(J$6,'[4]Short pulse adder 1'!$B$24:$B$52,0),1)</f>
        <v>-1.806640625E-2</v>
      </c>
      <c r="K9" s="27">
        <f>INDEX('[4]Short pulse adder 1'!$E$24:$E$52,MATCH(K$6,'[4]Short pulse adder 1'!$B$24:$B$52,0),1)</f>
        <v>-1.800537109375E-2</v>
      </c>
      <c r="L9" s="27">
        <f>INDEX('[4]Short pulse adder 1'!$E$24:$E$52,MATCH(L$6,'[4]Short pulse adder 1'!$B$24:$B$52,0),1)</f>
        <v>-1.4923095703125E-2</v>
      </c>
      <c r="M9" s="27">
        <f>INDEX('[4]Short pulse adder 1'!$E$24:$E$52,MATCH(M$6,'[4]Short pulse adder 1'!$B$24:$B$52,0),1)</f>
        <v>-1.18408203125E-2</v>
      </c>
      <c r="N9" s="27">
        <f>INDEX('[4]Short pulse adder 1'!$E$24:$E$52,MATCH(N$6,'[4]Short pulse adder 1'!$B$24:$B$52,0),1)</f>
        <v>-1.0467529296875E-2</v>
      </c>
      <c r="O9" s="27">
        <f>INDEX('[4]Short pulse adder 1'!$E$24:$E$52,MATCH(O$6,'[4]Short pulse adder 1'!$B$24:$B$52,0),1)</f>
        <v>-9.09423828125E-3</v>
      </c>
      <c r="P9" s="27">
        <f>INDEX('[4]Short pulse adder 1'!$E$24:$E$52,MATCH(P$6,'[4]Short pulse adder 1'!$B$24:$B$52,0),1)</f>
        <v>-5.9326171875E-2</v>
      </c>
      <c r="Q9" s="27">
        <f>INDEX('[4]Short pulse adder 1'!$E$24:$E$52,MATCH(Q$6,'[4]Short pulse adder 1'!$B$24:$B$52,0),1)</f>
        <v>-0.1597900390625</v>
      </c>
      <c r="R9" s="27">
        <f>INDEX('[4]Short pulse adder 1'!$E$24:$E$52,MATCH(R$6,'[4]Short pulse adder 1'!$B$24:$B$52,0),1)</f>
        <v>-0.21002197265625</v>
      </c>
      <c r="S9" s="27">
        <f>INDEX('[4]Short pulse adder 1'!$E$24:$E$52,MATCH(S$6,'[4]Short pulse adder 1'!$B$24:$B$52,0),1)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1'!$F$24:$F$52,MATCH(C$6,'[4]Short pulse adder 1'!$B$24:$B$52,0),1)</f>
        <v>-2.239990234375E-2</v>
      </c>
      <c r="D10" s="27">
        <f>INDEX('[4]Short pulse adder 1'!$F$24:$F$52,MATCH(D$6,'[4]Short pulse adder 1'!$B$24:$B$52,0),1)</f>
        <v>-2.239990234375E-2</v>
      </c>
      <c r="E10" s="27">
        <f>INDEX('[4]Short pulse adder 1'!$F$24:$F$52,MATCH(E$6,'[4]Short pulse adder 1'!$B$24:$B$52,0),1)</f>
        <v>-2.239990234375E-2</v>
      </c>
      <c r="F10" s="27">
        <f>INDEX('[4]Short pulse adder 1'!$F$24:$F$52,MATCH(F$6,'[4]Short pulse adder 1'!$B$24:$B$52,0),1)</f>
        <v>1.46484375E-2</v>
      </c>
      <c r="G10" s="27">
        <f>INDEX('[4]Short pulse adder 1'!$F$24:$F$52,MATCH(G$6,'[4]Short pulse adder 1'!$B$24:$B$52,0),1)</f>
        <v>6.9091796875E-2</v>
      </c>
      <c r="H10" s="27">
        <f>INDEX('[4]Short pulse adder 1'!$F$24:$F$52,MATCH(H$6,'[4]Short pulse adder 1'!$B$24:$B$52,0),1)</f>
        <v>-3.668212890625E-2</v>
      </c>
      <c r="I10" s="27">
        <f>INDEX('[4]Short pulse adder 1'!$F$24:$F$52,MATCH(I$6,'[4]Short pulse adder 1'!$B$24:$B$52,0),1)</f>
        <v>-3.253173828125E-2</v>
      </c>
      <c r="J10" s="27">
        <f>INDEX('[4]Short pulse adder 1'!$F$24:$F$52,MATCH(J$6,'[4]Short pulse adder 1'!$B$24:$B$52,0),1)</f>
        <v>-2.923583984375E-2</v>
      </c>
      <c r="K10" s="27">
        <f>INDEX('[4]Short pulse adder 1'!$F$24:$F$52,MATCH(K$6,'[4]Short pulse adder 1'!$B$24:$B$52,0),1)</f>
        <v>-2.880859375E-2</v>
      </c>
      <c r="L10" s="27">
        <f>INDEX('[4]Short pulse adder 1'!$F$24:$F$52,MATCH(L$6,'[4]Short pulse adder 1'!$B$24:$B$52,0),1)</f>
        <v>-2.16064453125E-2</v>
      </c>
      <c r="M10" s="27">
        <f>INDEX('[4]Short pulse adder 1'!$F$24:$F$52,MATCH(M$6,'[4]Short pulse adder 1'!$B$24:$B$52,0),1)</f>
        <v>-1.4404296875E-2</v>
      </c>
      <c r="N10" s="27">
        <f>INDEX('[4]Short pulse adder 1'!$F$24:$F$52,MATCH(N$6,'[4]Short pulse adder 1'!$B$24:$B$52,0),1)</f>
        <v>-1.4923095703125E-2</v>
      </c>
      <c r="O10" s="27">
        <f>INDEX('[4]Short pulse adder 1'!$F$24:$F$52,MATCH(O$6,'[4]Short pulse adder 1'!$B$24:$B$52,0),1)</f>
        <v>-1.544189453125E-2</v>
      </c>
      <c r="P10" s="27">
        <f>INDEX('[4]Short pulse adder 1'!$F$24:$F$52,MATCH(P$6,'[4]Short pulse adder 1'!$B$24:$B$52,0),1)</f>
        <v>-6.8450927734375E-2</v>
      </c>
      <c r="Q10" s="27">
        <f>INDEX('[4]Short pulse adder 1'!$F$24:$F$52,MATCH(Q$6,'[4]Short pulse adder 1'!$B$24:$B$52,0),1)</f>
        <v>-0.174468994140625</v>
      </c>
      <c r="R10" s="27">
        <f>INDEX('[4]Short pulse adder 1'!$F$24:$F$52,MATCH(R$6,'[4]Short pulse adder 1'!$B$24:$B$52,0),1)</f>
        <v>-0.22747802734375</v>
      </c>
      <c r="S10" s="27">
        <f>INDEX('[4]Short pulse adder 1'!$F$24:$F$52,MATCH(S$6,'[4]Short pulse adder 1'!$B$24:$B$52,0),1)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1'!$G$24:$G$52,MATCH(C$6,'[4]Short pulse adder 1'!$B$24:$B$52,0),1)</f>
        <v>-5.82275390625E-2</v>
      </c>
      <c r="D11" s="27">
        <f>INDEX('[4]Short pulse adder 1'!$G$24:$G$52,MATCH(D$6,'[4]Short pulse adder 1'!$B$24:$B$52,0),1)</f>
        <v>-5.82275390625E-2</v>
      </c>
      <c r="E11" s="27">
        <f>INDEX('[4]Short pulse adder 1'!$G$24:$G$52,MATCH(E$6,'[4]Short pulse adder 1'!$B$24:$B$52,0),1)</f>
        <v>-5.82275390625E-2</v>
      </c>
      <c r="F11" s="27">
        <f>INDEX('[4]Short pulse adder 1'!$G$24:$G$52,MATCH(F$6,'[4]Short pulse adder 1'!$B$24:$B$52,0),1)</f>
        <v>-5.438232421875E-2</v>
      </c>
      <c r="G11" s="27">
        <f>INDEX('[4]Short pulse adder 1'!$G$24:$G$52,MATCH(G$6,'[4]Short pulse adder 1'!$B$24:$B$52,0),1)</f>
        <v>-6.28662109375E-2</v>
      </c>
      <c r="H11" s="27">
        <f>INDEX('[4]Short pulse adder 1'!$G$24:$G$52,MATCH(H$6,'[4]Short pulse adder 1'!$B$24:$B$52,0),1)</f>
        <v>-4.852294921875E-2</v>
      </c>
      <c r="I11" s="27">
        <f>INDEX('[4]Short pulse adder 1'!$G$24:$G$52,MATCH(I$6,'[4]Short pulse adder 1'!$B$24:$B$52,0),1)</f>
        <v>-4.50439453125E-2</v>
      </c>
      <c r="J11" s="27">
        <f>INDEX('[4]Short pulse adder 1'!$G$24:$G$52,MATCH(J$6,'[4]Short pulse adder 1'!$B$24:$B$52,0),1)</f>
        <v>-4.04052734375E-2</v>
      </c>
      <c r="K11" s="27">
        <f>INDEX('[4]Short pulse adder 1'!$G$24:$G$52,MATCH(K$6,'[4]Short pulse adder 1'!$B$24:$B$52,0),1)</f>
        <v>-3.96728515625E-2</v>
      </c>
      <c r="L11" s="27">
        <f>INDEX('[4]Short pulse adder 1'!$G$24:$G$52,MATCH(L$6,'[4]Short pulse adder 1'!$B$24:$B$52,0),1)</f>
        <v>-3.7445068359375E-2</v>
      </c>
      <c r="M11" s="27">
        <f>INDEX('[4]Short pulse adder 1'!$G$24:$G$52,MATCH(M$6,'[4]Short pulse adder 1'!$B$24:$B$52,0),1)</f>
        <v>-3.521728515625E-2</v>
      </c>
      <c r="N11" s="27">
        <f>INDEX('[4]Short pulse adder 1'!$G$24:$G$52,MATCH(N$6,'[4]Short pulse adder 1'!$B$24:$B$52,0),1)</f>
        <v>-2.703857421875E-2</v>
      </c>
      <c r="O11" s="27">
        <f>INDEX('[4]Short pulse adder 1'!$G$24:$G$52,MATCH(O$6,'[4]Short pulse adder 1'!$B$24:$B$52,0),1)</f>
        <v>-1.885986328125E-2</v>
      </c>
      <c r="P11" s="27">
        <f>INDEX('[4]Short pulse adder 1'!$G$24:$G$52,MATCH(P$6,'[4]Short pulse adder 1'!$B$24:$B$52,0),1)</f>
        <v>-2.0660400390625E-2</v>
      </c>
      <c r="Q11" s="27">
        <f>INDEX('[4]Short pulse adder 1'!$G$24:$G$52,MATCH(Q$6,'[4]Short pulse adder 1'!$B$24:$B$52,0),1)</f>
        <v>-0.1312255859375</v>
      </c>
      <c r="R11" s="27">
        <f>INDEX('[4]Short pulse adder 1'!$G$24:$G$52,MATCH(R$6,'[4]Short pulse adder 1'!$B$24:$B$52,0),1)</f>
        <v>-0.239990234375</v>
      </c>
      <c r="S11" s="27">
        <f>INDEX('[4]Short pulse adder 1'!$G$24:$G$52,MATCH(S$6,'[4]Short pulse adder 1'!$B$24:$B$52,0),1)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1'!$H$24:$H$52,MATCH(C$6,'[4]Short pulse adder 1'!$B$24:$B$52,0),1)</f>
        <v>1.85546875E-2</v>
      </c>
      <c r="D12" s="27">
        <f>INDEX('[4]Short pulse adder 1'!$H$24:$H$52,MATCH(D$6,'[4]Short pulse adder 1'!$B$24:$B$52,0),1)</f>
        <v>1.85546875E-2</v>
      </c>
      <c r="E12" s="27">
        <f>INDEX('[4]Short pulse adder 1'!$H$24:$H$52,MATCH(E$6,'[4]Short pulse adder 1'!$B$24:$B$52,0),1)</f>
        <v>1.85546875E-2</v>
      </c>
      <c r="F12" s="27">
        <f>INDEX('[4]Short pulse adder 1'!$H$24:$H$52,MATCH(F$6,'[4]Short pulse adder 1'!$B$24:$B$52,0),1)</f>
        <v>-2.81982421875E-2</v>
      </c>
      <c r="G12" s="27">
        <f>INDEX('[4]Short pulse adder 1'!$H$24:$H$52,MATCH(G$6,'[4]Short pulse adder 1'!$B$24:$B$52,0),1)</f>
        <v>-3.6376953125E-2</v>
      </c>
      <c r="H12" s="27">
        <f>INDEX('[4]Short pulse adder 1'!$H$24:$H$52,MATCH(H$6,'[4]Short pulse adder 1'!$B$24:$B$52,0),1)</f>
        <v>1.26953125E-2</v>
      </c>
      <c r="I12" s="27">
        <f>INDEX('[4]Short pulse adder 1'!$H$24:$H$52,MATCH(I$6,'[4]Short pulse adder 1'!$B$24:$B$52,0),1)</f>
        <v>-2.1484375E-2</v>
      </c>
      <c r="J12" s="27">
        <f>INDEX('[4]Short pulse adder 1'!$H$24:$H$52,MATCH(J$6,'[4]Short pulse adder 1'!$B$24:$B$52,0),1)</f>
        <v>1.983642578125E-2</v>
      </c>
      <c r="K12" s="27">
        <f>INDEX('[4]Short pulse adder 1'!$H$24:$H$52,MATCH(K$6,'[4]Short pulse adder 1'!$B$24:$B$52,0),1)</f>
        <v>-3.5400390625E-2</v>
      </c>
      <c r="L12" s="27">
        <f>INDEX('[4]Short pulse adder 1'!$H$24:$H$52,MATCH(L$6,'[4]Short pulse adder 1'!$B$24:$B$52,0),1)</f>
        <v>-1.7059326171875E-2</v>
      </c>
      <c r="M12" s="27">
        <f>INDEX('[4]Short pulse adder 1'!$H$24:$H$52,MATCH(M$6,'[4]Short pulse adder 1'!$B$24:$B$52,0),1)</f>
        <v>1.28173828125E-3</v>
      </c>
      <c r="N12" s="27">
        <f>INDEX('[4]Short pulse adder 1'!$H$24:$H$52,MATCH(N$6,'[4]Short pulse adder 1'!$B$24:$B$52,0),1)</f>
        <v>-3.3935546875E-2</v>
      </c>
      <c r="O12" s="27">
        <f>INDEX('[4]Short pulse adder 1'!$H$24:$H$52,MATCH(O$6,'[4]Short pulse adder 1'!$B$24:$B$52,0),1)</f>
        <v>-6.915283203125E-2</v>
      </c>
      <c r="P12" s="27">
        <f>INDEX('[4]Short pulse adder 1'!$H$24:$H$52,MATCH(P$6,'[4]Short pulse adder 1'!$B$24:$B$52,0),1)</f>
        <v>-5.1666259765625E-2</v>
      </c>
      <c r="Q12" s="27">
        <f>INDEX('[4]Short pulse adder 1'!$H$24:$H$52,MATCH(Q$6,'[4]Short pulse adder 1'!$B$24:$B$52,0),1)</f>
        <v>-0.140838623046875</v>
      </c>
      <c r="R12" s="27">
        <f>INDEX('[4]Short pulse adder 1'!$H$24:$H$52,MATCH(R$6,'[4]Short pulse adder 1'!$B$24:$B$52,0),1)</f>
        <v>-0.24749755859375</v>
      </c>
      <c r="S12" s="27">
        <f>INDEX('[4]Short pulse adder 1'!$H$24:$H$52,MATCH(S$6,'[4]Short pulse adder 1'!$B$24:$B$52,0),1)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1'!$I$24:$I$52,MATCH(C$6,'[4]Short pulse adder 1'!$B$24:$B$52,0),1)</f>
        <v>4.608154296875E-2</v>
      </c>
      <c r="D13" s="27">
        <f>INDEX('[4]Short pulse adder 1'!$I$24:$I$52,MATCH(D$6,'[4]Short pulse adder 1'!$B$24:$B$52,0),1)</f>
        <v>4.608154296875E-2</v>
      </c>
      <c r="E13" s="27">
        <f>INDEX('[4]Short pulse adder 1'!$I$24:$I$52,MATCH(E$6,'[4]Short pulse adder 1'!$B$24:$B$52,0),1)</f>
        <v>4.608154296875E-2</v>
      </c>
      <c r="F13" s="27">
        <f>INDEX('[4]Short pulse adder 1'!$I$24:$I$52,MATCH(F$6,'[4]Short pulse adder 1'!$B$24:$B$52,0),1)</f>
        <v>-3.997802734375E-2</v>
      </c>
      <c r="G13" s="27">
        <f>INDEX('[4]Short pulse adder 1'!$I$24:$I$52,MATCH(G$6,'[4]Short pulse adder 1'!$B$24:$B$52,0),1)</f>
        <v>-4.412841796875E-2</v>
      </c>
      <c r="H13" s="27">
        <f>INDEX('[4]Short pulse adder 1'!$I$24:$I$52,MATCH(H$6,'[4]Short pulse adder 1'!$B$24:$B$52,0),1)</f>
        <v>2.42919921875E-2</v>
      </c>
      <c r="I13" s="27">
        <f>INDEX('[4]Short pulse adder 1'!$I$24:$I$52,MATCH(I$6,'[4]Short pulse adder 1'!$B$24:$B$52,0),1)</f>
        <v>-1.220703125E-3</v>
      </c>
      <c r="J13" s="27">
        <f>INDEX('[4]Short pulse adder 1'!$I$24:$I$52,MATCH(J$6,'[4]Short pulse adder 1'!$B$24:$B$52,0),1)</f>
        <v>-1.239013671875E-2</v>
      </c>
      <c r="K13" s="27">
        <f>INDEX('[4]Short pulse adder 1'!$I$24:$I$52,MATCH(K$6,'[4]Short pulse adder 1'!$B$24:$B$52,0),1)</f>
        <v>-1.77001953125E-3</v>
      </c>
      <c r="L13" s="27">
        <f>INDEX('[4]Short pulse adder 1'!$I$24:$I$52,MATCH(L$6,'[4]Short pulse adder 1'!$B$24:$B$52,0),1)</f>
        <v>1.556396484375E-3</v>
      </c>
      <c r="M13" s="27">
        <f>INDEX('[4]Short pulse adder 1'!$I$24:$I$52,MATCH(M$6,'[4]Short pulse adder 1'!$B$24:$B$52,0),1)</f>
        <v>4.8828125E-3</v>
      </c>
      <c r="N13" s="27">
        <f>INDEX('[4]Short pulse adder 1'!$I$24:$I$52,MATCH(N$6,'[4]Short pulse adder 1'!$B$24:$B$52,0),1)</f>
        <v>-3.8299560546875E-2</v>
      </c>
      <c r="O13" s="27">
        <f>INDEX('[4]Short pulse adder 1'!$I$24:$I$52,MATCH(O$6,'[4]Short pulse adder 1'!$B$24:$B$52,0),1)</f>
        <v>-8.148193359375E-2</v>
      </c>
      <c r="P13" s="27">
        <f>INDEX('[4]Short pulse adder 1'!$I$24:$I$52,MATCH(P$6,'[4]Short pulse adder 1'!$B$24:$B$52,0),1)</f>
        <v>-6.3690185546875E-2</v>
      </c>
      <c r="Q13" s="27">
        <f>INDEX('[4]Short pulse adder 1'!$I$24:$I$52,MATCH(Q$6,'[4]Short pulse adder 1'!$B$24:$B$52,0),1)</f>
        <v>-0.14794921875</v>
      </c>
      <c r="R13" s="27">
        <f>INDEX('[4]Short pulse adder 1'!$I$24:$I$52,MATCH(R$6,'[4]Short pulse adder 1'!$B$24:$B$52,0),1)</f>
        <v>-0.25</v>
      </c>
      <c r="S13" s="27">
        <f>INDEX('[4]Short pulse adder 1'!$I$24:$I$52,MATCH(S$6,'[4]Short pulse adder 1'!$B$24:$B$52,0),1)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1'!$J$24:$J$52,MATCH(C$6,'[4]Short pulse adder 1'!$B$24:$B$52,0),1)</f>
        <v>7.354736328125E-2</v>
      </c>
      <c r="D14" s="27">
        <f>INDEX('[4]Short pulse adder 1'!$J$24:$J$52,MATCH(D$6,'[4]Short pulse adder 1'!$B$24:$B$52,0),1)</f>
        <v>7.354736328125E-2</v>
      </c>
      <c r="E14" s="27">
        <f>INDEX('[4]Short pulse adder 1'!$J$24:$J$52,MATCH(E$6,'[4]Short pulse adder 1'!$B$24:$B$52,0),1)</f>
        <v>7.354736328125E-2</v>
      </c>
      <c r="F14" s="27">
        <f>INDEX('[4]Short pulse adder 1'!$J$24:$J$52,MATCH(F$6,'[4]Short pulse adder 1'!$B$24:$B$52,0),1)</f>
        <v>-6.16455078125E-3</v>
      </c>
      <c r="G14" s="27">
        <f>INDEX('[4]Short pulse adder 1'!$J$24:$J$52,MATCH(G$6,'[4]Short pulse adder 1'!$B$24:$B$52,0),1)</f>
        <v>-4.400634765625E-2</v>
      </c>
      <c r="H14" s="27">
        <f>INDEX('[4]Short pulse adder 1'!$J$24:$J$52,MATCH(H$6,'[4]Short pulse adder 1'!$B$24:$B$52,0),1)</f>
        <v>-5.908203125E-2</v>
      </c>
      <c r="I14" s="27">
        <f>INDEX('[4]Short pulse adder 1'!$J$24:$J$52,MATCH(I$6,'[4]Short pulse adder 1'!$B$24:$B$52,0),1)</f>
        <v>5.126953125E-3</v>
      </c>
      <c r="J14" s="27">
        <f>INDEX('[4]Short pulse adder 1'!$J$24:$J$52,MATCH(J$6,'[4]Short pulse adder 1'!$B$24:$B$52,0),1)</f>
        <v>4.4677734375E-2</v>
      </c>
      <c r="K14" s="27">
        <f>INDEX('[4]Short pulse adder 1'!$J$24:$J$52,MATCH(K$6,'[4]Short pulse adder 1'!$B$24:$B$52,0),1)</f>
        <v>2.55126953125E-2</v>
      </c>
      <c r="L14" s="27">
        <f>INDEX('[4]Short pulse adder 1'!$J$24:$J$52,MATCH(L$6,'[4]Short pulse adder 1'!$B$24:$B$52,0),1)</f>
        <v>-8.85009765625E-4</v>
      </c>
      <c r="M14" s="27">
        <f>INDEX('[4]Short pulse adder 1'!$J$24:$J$52,MATCH(M$6,'[4]Short pulse adder 1'!$B$24:$B$52,0),1)</f>
        <v>-2.728271484375E-2</v>
      </c>
      <c r="N14" s="27">
        <f>INDEX('[4]Short pulse adder 1'!$J$24:$J$52,MATCH(N$6,'[4]Short pulse adder 1'!$B$24:$B$52,0),1)</f>
        <v>-5.0079345703125E-2</v>
      </c>
      <c r="O14" s="27">
        <f>INDEX('[4]Short pulse adder 1'!$J$24:$J$52,MATCH(O$6,'[4]Short pulse adder 1'!$B$24:$B$52,0),1)</f>
        <v>-7.28759765625E-2</v>
      </c>
      <c r="P14" s="27">
        <f>INDEX('[4]Short pulse adder 1'!$J$24:$J$52,MATCH(P$6,'[4]Short pulse adder 1'!$B$24:$B$52,0),1)</f>
        <v>-6.524658203125E-2</v>
      </c>
      <c r="Q14" s="27">
        <f>INDEX('[4]Short pulse adder 1'!$J$24:$J$52,MATCH(Q$6,'[4]Short pulse adder 1'!$B$24:$B$52,0),1)</f>
        <v>-0.152557373046875</v>
      </c>
      <c r="R14" s="27">
        <f>INDEX('[4]Short pulse adder 1'!$J$24:$J$52,MATCH(R$6,'[4]Short pulse adder 1'!$B$24:$B$52,0),1)</f>
        <v>-0.24749755859375</v>
      </c>
      <c r="S14" s="27">
        <f>INDEX('[4]Short pulse adder 1'!$J$24:$J$52,MATCH(S$6,'[4]Short pulse adder 1'!$B$24:$B$52,0),1)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1'!$K$24:$K$52,MATCH(C$6,'[4]Short pulse adder 1'!$B$24:$B$52,0),1)</f>
        <v>0.10107421875</v>
      </c>
      <c r="D15" s="27">
        <f>INDEX('[4]Short pulse adder 1'!$K$24:$K$52,MATCH(D$6,'[4]Short pulse adder 1'!$B$24:$B$52,0),1)</f>
        <v>0.10107421875</v>
      </c>
      <c r="E15" s="27">
        <f>INDEX('[4]Short pulse adder 1'!$K$24:$K$52,MATCH(E$6,'[4]Short pulse adder 1'!$B$24:$B$52,0),1)</f>
        <v>0.10107421875</v>
      </c>
      <c r="F15" s="27">
        <f>INDEX('[4]Short pulse adder 1'!$K$24:$K$52,MATCH(F$6,'[4]Short pulse adder 1'!$B$24:$B$52,0),1)</f>
        <v>1.776123046875E-2</v>
      </c>
      <c r="G15" s="27">
        <f>INDEX('[4]Short pulse adder 1'!$K$24:$K$52,MATCH(G$6,'[4]Short pulse adder 1'!$B$24:$B$52,0),1)</f>
        <v>3.558349609375E-2</v>
      </c>
      <c r="H15" s="27">
        <f>INDEX('[4]Short pulse adder 1'!$K$24:$K$52,MATCH(H$6,'[4]Short pulse adder 1'!$B$24:$B$52,0),1)</f>
        <v>-0.1241455078125</v>
      </c>
      <c r="I15" s="27">
        <f>INDEX('[4]Short pulse adder 1'!$K$24:$K$52,MATCH(I$6,'[4]Short pulse adder 1'!$B$24:$B$52,0),1)</f>
        <v>-7.99560546875E-2</v>
      </c>
      <c r="J15" s="27">
        <f>INDEX('[4]Short pulse adder 1'!$K$24:$K$52,MATCH(J$6,'[4]Short pulse adder 1'!$B$24:$B$52,0),1)</f>
        <v>9.09423828125E-3</v>
      </c>
      <c r="K15" s="27">
        <f>INDEX('[4]Short pulse adder 1'!$K$24:$K$52,MATCH(K$6,'[4]Short pulse adder 1'!$B$24:$B$52,0),1)</f>
        <v>2.4169921875E-2</v>
      </c>
      <c r="L15" s="27">
        <f>INDEX('[4]Short pulse adder 1'!$K$24:$K$52,MATCH(L$6,'[4]Short pulse adder 1'!$B$24:$B$52,0),1)</f>
        <v>-1.763916015625E-2</v>
      </c>
      <c r="M15" s="27">
        <f>INDEX('[4]Short pulse adder 1'!$K$24:$K$52,MATCH(M$6,'[4]Short pulse adder 1'!$B$24:$B$52,0),1)</f>
        <v>-5.94482421875E-2</v>
      </c>
      <c r="N15" s="27">
        <f>INDEX('[4]Short pulse adder 1'!$K$24:$K$52,MATCH(N$6,'[4]Short pulse adder 1'!$B$24:$B$52,0),1)</f>
        <v>-5.6121826171875E-2</v>
      </c>
      <c r="O15" s="27">
        <f>INDEX('[4]Short pulse adder 1'!$K$24:$K$52,MATCH(O$6,'[4]Short pulse adder 1'!$B$24:$B$52,0),1)</f>
        <v>-5.279541015625E-2</v>
      </c>
      <c r="P15" s="27">
        <f>INDEX('[4]Short pulse adder 1'!$K$24:$K$52,MATCH(P$6,'[4]Short pulse adder 1'!$B$24:$B$52,0),1)</f>
        <v>-4.9560546875E-2</v>
      </c>
      <c r="Q15" s="27">
        <f>INDEX('[4]Short pulse adder 1'!$K$24:$K$52,MATCH(Q$6,'[4]Short pulse adder 1'!$B$24:$B$52,0),1)</f>
        <v>-0.143157958984375</v>
      </c>
      <c r="R15" s="27">
        <f>INDEX('[4]Short pulse adder 1'!$K$24:$K$52,MATCH(R$6,'[4]Short pulse adder 1'!$B$24:$B$52,0),1)</f>
        <v>-0.239990234375</v>
      </c>
      <c r="S15" s="27">
        <f>INDEX('[4]Short pulse adder 1'!$K$24:$K$52,MATCH(S$6,'[4]Short pulse adder 1'!$B$24:$B$52,0),1)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1'!$L$24:$L$52,MATCH(C$6,'[4]Short pulse adder 1'!$B$24:$B$52,0),1)</f>
        <v>0.16302490234375</v>
      </c>
      <c r="D16" s="27">
        <f>INDEX('[4]Short pulse adder 1'!$L$24:$L$52,MATCH(D$6,'[4]Short pulse adder 1'!$B$24:$B$52,0),1)</f>
        <v>0.16302490234375</v>
      </c>
      <c r="E16" s="27">
        <f>INDEX('[4]Short pulse adder 1'!$L$24:$L$52,MATCH(E$6,'[4]Short pulse adder 1'!$B$24:$B$52,0),1)</f>
        <v>0.16302490234375</v>
      </c>
      <c r="F16" s="27">
        <f>INDEX('[4]Short pulse adder 1'!$L$24:$L$52,MATCH(F$6,'[4]Short pulse adder 1'!$B$24:$B$52,0),1)</f>
        <v>4.62646484375E-2</v>
      </c>
      <c r="G16" s="27">
        <f>INDEX('[4]Short pulse adder 1'!$L$24:$L$52,MATCH(G$6,'[4]Short pulse adder 1'!$B$24:$B$52,0),1)</f>
        <v>-7.672119140625E-2</v>
      </c>
      <c r="H16" s="27">
        <f>INDEX('[4]Short pulse adder 1'!$L$24:$L$52,MATCH(H$6,'[4]Short pulse adder 1'!$B$24:$B$52,0),1)</f>
        <v>-0.122314453125</v>
      </c>
      <c r="I16" s="27">
        <f>INDEX('[4]Short pulse adder 1'!$L$24:$L$52,MATCH(I$6,'[4]Short pulse adder 1'!$B$24:$B$52,0),1)</f>
        <v>-8.642578125E-2</v>
      </c>
      <c r="J16" s="27">
        <f>INDEX('[4]Short pulse adder 1'!$L$24:$L$52,MATCH(J$6,'[4]Short pulse adder 1'!$B$24:$B$52,0),1)</f>
        <v>-2.301025390625E-2</v>
      </c>
      <c r="K16" s="27">
        <f>INDEX('[4]Short pulse adder 1'!$L$24:$L$52,MATCH(K$6,'[4]Short pulse adder 1'!$B$24:$B$52,0),1)</f>
        <v>5.938720703125E-2</v>
      </c>
      <c r="L16" s="27">
        <f>INDEX('[4]Short pulse adder 1'!$L$24:$L$52,MATCH(L$6,'[4]Short pulse adder 1'!$B$24:$B$52,0),1)</f>
        <v>3.2928466796875E-2</v>
      </c>
      <c r="M16" s="27">
        <f>INDEX('[4]Short pulse adder 1'!$L$24:$L$52,MATCH(M$6,'[4]Short pulse adder 1'!$B$24:$B$52,0),1)</f>
        <v>6.4697265625E-3</v>
      </c>
      <c r="N16" s="27">
        <f>INDEX('[4]Short pulse adder 1'!$L$24:$L$52,MATCH(N$6,'[4]Short pulse adder 1'!$B$24:$B$52,0),1)</f>
        <v>-1.8218994140625E-2</v>
      </c>
      <c r="O16" s="27">
        <f>INDEX('[4]Short pulse adder 1'!$L$24:$L$52,MATCH(O$6,'[4]Short pulse adder 1'!$B$24:$B$52,0),1)</f>
        <v>-4.290771484375E-2</v>
      </c>
      <c r="P16" s="27">
        <f>INDEX('[4]Short pulse adder 1'!$L$24:$L$52,MATCH(P$6,'[4]Short pulse adder 1'!$B$24:$B$52,0),1)</f>
        <v>-3.8970947265625E-2</v>
      </c>
      <c r="Q16" s="27">
        <f>INDEX('[4]Short pulse adder 1'!$L$24:$L$52,MATCH(Q$6,'[4]Short pulse adder 1'!$B$24:$B$52,0),1)</f>
        <v>-0.131256103515625</v>
      </c>
      <c r="R16" s="27">
        <f>INDEX('[4]Short pulse adder 1'!$L$24:$L$52,MATCH(R$6,'[4]Short pulse adder 1'!$B$24:$B$52,0),1)</f>
        <v>-0.22747802734375</v>
      </c>
      <c r="S16" s="27">
        <f>INDEX('[4]Short pulse adder 1'!$L$24:$L$52,MATCH(S$6,'[4]Short pulse adder 1'!$B$24:$B$52,0),1)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1'!$M$24:$M$52,MATCH(C$6,'[4]Short pulse adder 1'!$B$24:$B$52,0),1)</f>
        <v>0.2650146484375</v>
      </c>
      <c r="D17" s="27">
        <f>INDEX('[4]Short pulse adder 1'!$M$24:$M$52,MATCH(D$6,'[4]Short pulse adder 1'!$B$24:$B$52,0),1)</f>
        <v>0.2650146484375</v>
      </c>
      <c r="E17" s="27">
        <f>INDEX('[4]Short pulse adder 1'!$M$24:$M$52,MATCH(E$6,'[4]Short pulse adder 1'!$B$24:$B$52,0),1)</f>
        <v>0.2650146484375</v>
      </c>
      <c r="F17" s="27">
        <f>INDEX('[4]Short pulse adder 1'!$M$24:$M$52,MATCH(F$6,'[4]Short pulse adder 1'!$B$24:$B$52,0),1)</f>
        <v>8.209228515625E-2</v>
      </c>
      <c r="G17" s="27">
        <f>INDEX('[4]Short pulse adder 1'!$M$24:$M$52,MATCH(G$6,'[4]Short pulse adder 1'!$B$24:$B$52,0),1)</f>
        <v>-6.201171875E-2</v>
      </c>
      <c r="H17" s="27">
        <f>INDEX('[4]Short pulse adder 1'!$M$24:$M$52,MATCH(H$6,'[4]Short pulse adder 1'!$B$24:$B$52,0),1)</f>
        <v>-0.129638671875</v>
      </c>
      <c r="I17" s="27">
        <f>INDEX('[4]Short pulse adder 1'!$M$24:$M$52,MATCH(I$6,'[4]Short pulse adder 1'!$B$24:$B$52,0),1)</f>
        <v>-6.45751953125E-2</v>
      </c>
      <c r="J17" s="27">
        <f>INDEX('[4]Short pulse adder 1'!$M$24:$M$52,MATCH(J$6,'[4]Short pulse adder 1'!$B$24:$B$52,0),1)</f>
        <v>-7.8857421875E-2</v>
      </c>
      <c r="K17" s="27">
        <f>INDEX('[4]Short pulse adder 1'!$M$24:$M$52,MATCH(K$6,'[4]Short pulse adder 1'!$B$24:$B$52,0),1)</f>
        <v>-2.886962890625E-2</v>
      </c>
      <c r="L17" s="27">
        <f>INDEX('[4]Short pulse adder 1'!$M$24:$M$52,MATCH(L$6,'[4]Short pulse adder 1'!$B$24:$B$52,0),1)</f>
        <v>-2.484130859375E-2</v>
      </c>
      <c r="M17" s="27">
        <f>INDEX('[4]Short pulse adder 1'!$M$24:$M$52,MATCH(M$6,'[4]Short pulse adder 1'!$B$24:$B$52,0),1)</f>
        <v>-2.081298828125E-2</v>
      </c>
      <c r="N17" s="27">
        <f>INDEX('[4]Short pulse adder 1'!$M$24:$M$52,MATCH(N$6,'[4]Short pulse adder 1'!$B$24:$B$52,0),1)</f>
        <v>-3.3966064453125E-2</v>
      </c>
      <c r="O17" s="27">
        <f>INDEX('[4]Short pulse adder 1'!$M$24:$M$52,MATCH(O$6,'[4]Short pulse adder 1'!$B$24:$B$52,0),1)</f>
        <v>-4.7119140625E-2</v>
      </c>
      <c r="P17" s="27">
        <f>INDEX('[4]Short pulse adder 1'!$M$24:$M$52,MATCH(P$6,'[4]Short pulse adder 1'!$B$24:$B$52,0),1)</f>
        <v>-4.376220703125E-2</v>
      </c>
      <c r="Q17" s="27">
        <f>INDEX('[4]Short pulse adder 1'!$M$24:$M$52,MATCH(Q$6,'[4]Short pulse adder 1'!$B$24:$B$52,0),1)</f>
        <v>-0.125213623046875</v>
      </c>
      <c r="R17" s="27">
        <f>INDEX('[4]Short pulse adder 1'!$M$24:$M$52,MATCH(R$6,'[4]Short pulse adder 1'!$B$24:$B$52,0),1)</f>
        <v>-0.21002197265625</v>
      </c>
      <c r="S17" s="27">
        <f>INDEX('[4]Short pulse adder 1'!$M$24:$M$52,MATCH(S$6,'[4]Short pulse adder 1'!$B$24:$B$52,0),1)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1'!$N$24:$N$52,MATCH(C$6,'[4]Short pulse adder 1'!$B$24:$B$52,0),1)</f>
        <v>0.2496337890625</v>
      </c>
      <c r="D18" s="27">
        <f>INDEX('[4]Short pulse adder 1'!$N$24:$N$52,MATCH(D$6,'[4]Short pulse adder 1'!$B$24:$B$52,0),1)</f>
        <v>0.2496337890625</v>
      </c>
      <c r="E18" s="27">
        <f>INDEX('[4]Short pulse adder 1'!$N$24:$N$52,MATCH(E$6,'[4]Short pulse adder 1'!$B$24:$B$52,0),1)</f>
        <v>0.2496337890625</v>
      </c>
      <c r="F18" s="27">
        <f>INDEX('[4]Short pulse adder 1'!$N$24:$N$52,MATCH(F$6,'[4]Short pulse adder 1'!$B$24:$B$52,0),1)</f>
        <v>0.224609375</v>
      </c>
      <c r="G18" s="27">
        <f>INDEX('[4]Short pulse adder 1'!$N$24:$N$52,MATCH(G$6,'[4]Short pulse adder 1'!$B$24:$B$52,0),1)</f>
        <v>0.10748291015625</v>
      </c>
      <c r="H18" s="27">
        <f>INDEX('[4]Short pulse adder 1'!$N$24:$N$52,MATCH(H$6,'[4]Short pulse adder 1'!$B$24:$B$52,0),1)</f>
        <v>-0.18597412109375</v>
      </c>
      <c r="I18" s="27">
        <f>INDEX('[4]Short pulse adder 1'!$N$24:$N$52,MATCH(I$6,'[4]Short pulse adder 1'!$B$24:$B$52,0),1)</f>
        <v>-0.12884521484375</v>
      </c>
      <c r="J18" s="27">
        <f>INDEX('[4]Short pulse adder 1'!$N$24:$N$52,MATCH(J$6,'[4]Short pulse adder 1'!$B$24:$B$52,0),1)</f>
        <v>-6.915283203125E-2</v>
      </c>
      <c r="K18" s="27">
        <f>INDEX('[4]Short pulse adder 1'!$N$24:$N$52,MATCH(K$6,'[4]Short pulse adder 1'!$B$24:$B$52,0),1)</f>
        <v>-2.38037109375E-2</v>
      </c>
      <c r="L18" s="27">
        <f>INDEX('[4]Short pulse adder 1'!$N$24:$N$52,MATCH(L$6,'[4]Short pulse adder 1'!$B$24:$B$52,0),1)</f>
        <v>-1.57470703125E-2</v>
      </c>
      <c r="M18" s="27">
        <f>INDEX('[4]Short pulse adder 1'!$N$24:$N$52,MATCH(M$6,'[4]Short pulse adder 1'!$B$24:$B$52,0),1)</f>
        <v>-7.6904296875E-3</v>
      </c>
      <c r="N18" s="27">
        <f>INDEX('[4]Short pulse adder 1'!$N$24:$N$52,MATCH(N$6,'[4]Short pulse adder 1'!$B$24:$B$52,0),1)</f>
        <v>-1.9287109375E-2</v>
      </c>
      <c r="O18" s="27">
        <f>INDEX('[4]Short pulse adder 1'!$N$24:$N$52,MATCH(O$6,'[4]Short pulse adder 1'!$B$24:$B$52,0),1)</f>
        <v>-3.08837890625E-2</v>
      </c>
      <c r="P18" s="27">
        <f>INDEX('[4]Short pulse adder 1'!$N$24:$N$52,MATCH(P$6,'[4]Short pulse adder 1'!$B$24:$B$52,0),1)</f>
        <v>-1.6632080078125E-2</v>
      </c>
      <c r="Q18" s="27">
        <f>INDEX('[4]Short pulse adder 1'!$N$24:$N$52,MATCH(Q$6,'[4]Short pulse adder 1'!$B$24:$B$52,0),1)</f>
        <v>-9.4940185546875E-2</v>
      </c>
      <c r="R18" s="27">
        <f>INDEX('[4]Short pulse adder 1'!$N$24:$N$52,MATCH(R$6,'[4]Short pulse adder 1'!$B$24:$B$52,0),1)</f>
        <v>-0.1875</v>
      </c>
      <c r="S18" s="27">
        <f>INDEX('[4]Short pulse adder 1'!$N$24:$N$52,MATCH(S$6,'[4]Short pulse adder 1'!$B$24:$B$52,0),1)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1'!$O$24:$O$52,MATCH(C$6,'[4]Short pulse adder 1'!$B$24:$B$52,0),1)</f>
        <v>0.487060546875</v>
      </c>
      <c r="D19" s="27">
        <f>INDEX('[4]Short pulse adder 1'!$O$24:$O$52,MATCH(D$6,'[4]Short pulse adder 1'!$B$24:$B$52,0),1)</f>
        <v>0.487060546875</v>
      </c>
      <c r="E19" s="27">
        <f>INDEX('[4]Short pulse adder 1'!$O$24:$O$52,MATCH(E$6,'[4]Short pulse adder 1'!$B$24:$B$52,0),1)</f>
        <v>0.487060546875</v>
      </c>
      <c r="F19" s="27">
        <f>INDEX('[4]Short pulse adder 1'!$O$24:$O$52,MATCH(F$6,'[4]Short pulse adder 1'!$B$24:$B$52,0),1)</f>
        <v>0.4840087890625</v>
      </c>
      <c r="G19" s="27">
        <f>INDEX('[4]Short pulse adder 1'!$O$24:$O$52,MATCH(G$6,'[4]Short pulse adder 1'!$B$24:$B$52,0),1)</f>
        <v>0.11663818359375</v>
      </c>
      <c r="H19" s="27">
        <f>INDEX('[4]Short pulse adder 1'!$O$24:$O$52,MATCH(H$6,'[4]Short pulse adder 1'!$B$24:$B$52,0),1)</f>
        <v>-7.208251953125E-2</v>
      </c>
      <c r="I19" s="27">
        <f>INDEX('[4]Short pulse adder 1'!$O$24:$O$52,MATCH(I$6,'[4]Short pulse adder 1'!$B$24:$B$52,0),1)</f>
        <v>-0.1217041015625</v>
      </c>
      <c r="J19" s="27">
        <f>INDEX('[4]Short pulse adder 1'!$O$24:$O$52,MATCH(J$6,'[4]Short pulse adder 1'!$B$24:$B$52,0),1)</f>
        <v>-5.328369140625E-2</v>
      </c>
      <c r="K19" s="27">
        <f>INDEX('[4]Short pulse adder 1'!$O$24:$O$52,MATCH(K$6,'[4]Short pulse adder 1'!$B$24:$B$52,0),1)</f>
        <v>-3.7841796875E-2</v>
      </c>
      <c r="L19" s="27">
        <f>INDEX('[4]Short pulse adder 1'!$O$24:$O$52,MATCH(L$6,'[4]Short pulse adder 1'!$B$24:$B$52,0),1)</f>
        <v>-1.8951416015625E-2</v>
      </c>
      <c r="M19" s="27">
        <f>INDEX('[4]Short pulse adder 1'!$O$24:$O$52,MATCH(M$6,'[4]Short pulse adder 1'!$B$24:$B$52,0),1)</f>
        <v>-6.103515625E-5</v>
      </c>
      <c r="N19" s="27">
        <f>INDEX('[4]Short pulse adder 1'!$O$24:$O$52,MATCH(N$6,'[4]Short pulse adder 1'!$B$24:$B$52,0),1)</f>
        <v>-4.55322265625E-2</v>
      </c>
      <c r="O19" s="27">
        <f>INDEX('[4]Short pulse adder 1'!$O$24:$O$52,MATCH(O$6,'[4]Short pulse adder 1'!$B$24:$B$52,0),1)</f>
        <v>-9.100341796875E-2</v>
      </c>
      <c r="P19" s="27">
        <f>INDEX('[4]Short pulse adder 1'!$O$24:$O$52,MATCH(P$6,'[4]Short pulse adder 1'!$B$24:$B$52,0),1)</f>
        <v>-8.349609375E-2</v>
      </c>
      <c r="Q19" s="27">
        <f>INDEX('[4]Short pulse adder 1'!$O$24:$O$52,MATCH(Q$6,'[4]Short pulse adder 1'!$B$24:$B$52,0),1)</f>
        <v>-0.10174560546875</v>
      </c>
      <c r="R19" s="27">
        <f>INDEX('[4]Short pulse adder 1'!$O$24:$O$52,MATCH(R$6,'[4]Short pulse adder 1'!$B$24:$B$52,0),1)</f>
        <v>-0.12750244140625</v>
      </c>
      <c r="S19" s="27">
        <f>INDEX('[4]Short pulse adder 1'!$O$24:$O$52,MATCH(S$6,'[4]Short pulse adder 1'!$B$24:$B$52,0),1)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1'!$P$24:$P$52,MATCH(C$6,'[4]Short pulse adder 1'!$B$24:$B$52,0),1)</f>
        <v>0.21600341796875</v>
      </c>
      <c r="D20" s="27">
        <f>INDEX('[4]Short pulse adder 1'!$P$24:$P$52,MATCH(D$6,'[4]Short pulse adder 1'!$B$24:$B$52,0),1)</f>
        <v>0.21600341796875</v>
      </c>
      <c r="E20" s="27">
        <f>INDEX('[4]Short pulse adder 1'!$P$24:$P$52,MATCH(E$6,'[4]Short pulse adder 1'!$B$24:$B$52,0),1)</f>
        <v>0.21600341796875</v>
      </c>
      <c r="F20" s="27">
        <f>INDEX('[4]Short pulse adder 1'!$P$24:$P$52,MATCH(F$6,'[4]Short pulse adder 1'!$B$24:$B$52,0),1)</f>
        <v>0.536376953125</v>
      </c>
      <c r="G20" s="27">
        <f>INDEX('[4]Short pulse adder 1'!$P$24:$P$52,MATCH(G$6,'[4]Short pulse adder 1'!$B$24:$B$52,0),1)</f>
        <v>0.125732421875</v>
      </c>
      <c r="H20" s="27">
        <f>INDEX('[4]Short pulse adder 1'!$P$24:$P$52,MATCH(H$6,'[4]Short pulse adder 1'!$B$24:$B$52,0),1)</f>
        <v>-1.40380859375E-3</v>
      </c>
      <c r="I20" s="27">
        <f>INDEX('[4]Short pulse adder 1'!$P$24:$P$52,MATCH(I$6,'[4]Short pulse adder 1'!$B$24:$B$52,0),1)</f>
        <v>-0.11968994140625</v>
      </c>
      <c r="J20" s="27">
        <f>INDEX('[4]Short pulse adder 1'!$P$24:$P$52,MATCH(J$6,'[4]Short pulse adder 1'!$B$24:$B$52,0),1)</f>
        <v>-7.379150390625E-2</v>
      </c>
      <c r="K20" s="27">
        <f>INDEX('[4]Short pulse adder 1'!$P$24:$P$52,MATCH(K$6,'[4]Short pulse adder 1'!$B$24:$B$52,0),1)</f>
        <v>-4.82177734375E-2</v>
      </c>
      <c r="L20" s="27">
        <f>INDEX('[4]Short pulse adder 1'!$P$24:$P$52,MATCH(L$6,'[4]Short pulse adder 1'!$B$24:$B$52,0),1)</f>
        <v>-1.9622802734375E-2</v>
      </c>
      <c r="M20" s="27">
        <f>INDEX('[4]Short pulse adder 1'!$P$24:$P$52,MATCH(M$6,'[4]Short pulse adder 1'!$B$24:$B$52,0),1)</f>
        <v>8.97216796875E-3</v>
      </c>
      <c r="N20" s="27">
        <f>INDEX('[4]Short pulse adder 1'!$P$24:$P$52,MATCH(N$6,'[4]Short pulse adder 1'!$B$24:$B$52,0),1)</f>
        <v>-3.936767578125E-2</v>
      </c>
      <c r="O20" s="27">
        <f>INDEX('[4]Short pulse adder 1'!$P$24:$P$52,MATCH(O$6,'[4]Short pulse adder 1'!$B$24:$B$52,0),1)</f>
        <v>-8.770751953125E-2</v>
      </c>
      <c r="P20" s="27">
        <f>INDEX('[4]Short pulse adder 1'!$P$24:$P$52,MATCH(P$6,'[4]Short pulse adder 1'!$B$24:$B$52,0),1)</f>
        <v>-9.3292236328125E-2</v>
      </c>
      <c r="Q20" s="27">
        <f>INDEX('[4]Short pulse adder 1'!$P$24:$P$52,MATCH(Q$6,'[4]Short pulse adder 1'!$B$24:$B$52,0),1)</f>
        <v>-9.4451904296875E-2</v>
      </c>
      <c r="R20" s="27">
        <f>INDEX('[4]Short pulse adder 1'!$P$24:$P$52,MATCH(R$6,'[4]Short pulse adder 1'!$B$24:$B$52,0),1)</f>
        <v>-9.002685546875E-2</v>
      </c>
      <c r="S20" s="27">
        <f>INDEX('[4]Short pulse adder 1'!$P$24:$P$52,MATCH(S$6,'[4]Short pulse adder 1'!$B$24:$B$52,0),1)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1'!$Q$24:$Q$52,MATCH(C$6,'[4]Short pulse adder 1'!$B$24:$B$52,0),1)</f>
        <v>0.406005859375</v>
      </c>
      <c r="D21" s="27">
        <f>INDEX('[4]Short pulse adder 1'!$Q$24:$Q$52,MATCH(D$6,'[4]Short pulse adder 1'!$B$24:$B$52,0),1)</f>
        <v>0.406005859375</v>
      </c>
      <c r="E21" s="27">
        <f>INDEX('[4]Short pulse adder 1'!$Q$24:$Q$52,MATCH(E$6,'[4]Short pulse adder 1'!$B$24:$B$52,0),1)</f>
        <v>0.22802734375</v>
      </c>
      <c r="F21" s="27">
        <f>INDEX('[4]Short pulse adder 1'!$Q$24:$Q$52,MATCH(F$6,'[4]Short pulse adder 1'!$B$24:$B$52,0),1)</f>
        <v>0.36224365234375</v>
      </c>
      <c r="G21" s="27">
        <f>INDEX('[4]Short pulse adder 1'!$Q$24:$Q$52,MATCH(G$6,'[4]Short pulse adder 1'!$B$24:$B$52,0),1)</f>
        <v>0.13482666015625</v>
      </c>
      <c r="H21" s="27">
        <f>INDEX('[4]Short pulse adder 1'!$Q$24:$Q$52,MATCH(H$6,'[4]Short pulse adder 1'!$B$24:$B$52,0),1)</f>
        <v>0.1263427734375</v>
      </c>
      <c r="I21" s="27">
        <f>INDEX('[4]Short pulse adder 1'!$Q$24:$Q$52,MATCH(I$6,'[4]Short pulse adder 1'!$B$24:$B$52,0),1)</f>
        <v>-4.3701171875E-2</v>
      </c>
      <c r="J21" s="27">
        <f>INDEX('[4]Short pulse adder 1'!$Q$24:$Q$52,MATCH(J$6,'[4]Short pulse adder 1'!$B$24:$B$52,0),1)</f>
        <v>7.568359375E-3</v>
      </c>
      <c r="K21" s="27">
        <f>INDEX('[4]Short pulse adder 1'!$Q$24:$Q$52,MATCH(K$6,'[4]Short pulse adder 1'!$B$24:$B$52,0),1)</f>
        <v>-5.95703125E-2</v>
      </c>
      <c r="L21" s="27">
        <f>INDEX('[4]Short pulse adder 1'!$Q$24:$Q$52,MATCH(L$6,'[4]Short pulse adder 1'!$B$24:$B$52,0),1)</f>
        <v>-9.1552734375E-4</v>
      </c>
      <c r="M21" s="27">
        <f>INDEX('[4]Short pulse adder 1'!$Q$24:$Q$52,MATCH(M$6,'[4]Short pulse adder 1'!$B$24:$B$52,0),1)</f>
        <v>5.77392578125E-2</v>
      </c>
      <c r="N21" s="27">
        <f>INDEX('[4]Short pulse adder 1'!$Q$24:$Q$52,MATCH(N$6,'[4]Short pulse adder 1'!$B$24:$B$52,0),1)</f>
        <v>-3.35693359375E-3</v>
      </c>
      <c r="O21" s="27">
        <f>INDEX('[4]Short pulse adder 1'!$Q$24:$Q$52,MATCH(O$6,'[4]Short pulse adder 1'!$B$24:$B$52,0),1)</f>
        <v>-6.4453125E-2</v>
      </c>
      <c r="P21" s="27">
        <f>INDEX('[4]Short pulse adder 1'!$Q$24:$Q$52,MATCH(P$6,'[4]Short pulse adder 1'!$B$24:$B$52,0),1)</f>
        <v>-6.719970703125E-2</v>
      </c>
      <c r="Q21" s="27">
        <f>INDEX('[4]Short pulse adder 1'!$Q$24:$Q$52,MATCH(Q$6,'[4]Short pulse adder 1'!$B$24:$B$52,0),1)</f>
        <v>-5.87158203125E-2</v>
      </c>
      <c r="R21" s="27">
        <f>INDEX('[4]Short pulse adder 1'!$Q$24:$Q$52,MATCH(R$6,'[4]Short pulse adder 1'!$B$24:$B$52,0),1)</f>
        <v>-4.74853515625E-2</v>
      </c>
      <c r="S21" s="27">
        <f>INDEX('[4]Short pulse adder 1'!$Q$24:$Q$52,MATCH(S$6,'[4]Short pulse adder 1'!$B$24:$B$52,0),1)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1'!$R$24:$R$52,MATCH(C$6,'[4]Short pulse adder 1'!$B$24:$B$52,0),1)</f>
        <v>0.52520751953125</v>
      </c>
      <c r="D22" s="27">
        <f>INDEX('[4]Short pulse adder 1'!$R$24:$R$52,MATCH(D$6,'[4]Short pulse adder 1'!$B$24:$B$52,0),1)</f>
        <v>0.52520751953125</v>
      </c>
      <c r="E22" s="27">
        <f>INDEX('[4]Short pulse adder 1'!$R$24:$R$52,MATCH(E$6,'[4]Short pulse adder 1'!$B$24:$B$52,0),1)</f>
        <v>0.35003662109375</v>
      </c>
      <c r="F22" s="27">
        <f>INDEX('[4]Short pulse adder 1'!$R$24:$R$52,MATCH(F$6,'[4]Short pulse adder 1'!$B$24:$B$52,0),1)</f>
        <v>0.1881103515625</v>
      </c>
      <c r="G22" s="27">
        <f>INDEX('[4]Short pulse adder 1'!$R$24:$R$52,MATCH(G$6,'[4]Short pulse adder 1'!$B$24:$B$52,0),1)</f>
        <v>0.14398193359375</v>
      </c>
      <c r="H22" s="27">
        <f>INDEX('[4]Short pulse adder 1'!$R$24:$R$52,MATCH(H$6,'[4]Short pulse adder 1'!$B$24:$B$52,0),1)</f>
        <v>9.1796875E-2</v>
      </c>
      <c r="I22" s="27">
        <f>INDEX('[4]Short pulse adder 1'!$R$24:$R$52,MATCH(I$6,'[4]Short pulse adder 1'!$B$24:$B$52,0),1)</f>
        <v>-2.0751953125E-2</v>
      </c>
      <c r="J22" s="27">
        <f>INDEX('[4]Short pulse adder 1'!$R$24:$R$52,MATCH(J$6,'[4]Short pulse adder 1'!$B$24:$B$52,0),1)</f>
        <v>7.061767578125E-2</v>
      </c>
      <c r="K22" s="27">
        <f>INDEX('[4]Short pulse adder 1'!$R$24:$R$52,MATCH(K$6,'[4]Short pulse adder 1'!$B$24:$B$52,0),1)</f>
        <v>-3.662109375E-4</v>
      </c>
      <c r="L22" s="27">
        <f>INDEX('[4]Short pulse adder 1'!$R$24:$R$52,MATCH(L$6,'[4]Short pulse adder 1'!$B$24:$B$52,0),1)</f>
        <v>2.50244140625E-2</v>
      </c>
      <c r="M22" s="27">
        <f>INDEX('[4]Short pulse adder 1'!$R$24:$R$52,MATCH(M$6,'[4]Short pulse adder 1'!$B$24:$B$52,0),1)</f>
        <v>5.04150390625E-2</v>
      </c>
      <c r="N22" s="27">
        <f>INDEX('[4]Short pulse adder 1'!$R$24:$R$52,MATCH(N$6,'[4]Short pulse adder 1'!$B$24:$B$52,0),1)</f>
        <v>1.52587890625E-2</v>
      </c>
      <c r="O22" s="27">
        <f>INDEX('[4]Short pulse adder 1'!$R$24:$R$52,MATCH(O$6,'[4]Short pulse adder 1'!$B$24:$B$52,0),1)</f>
        <v>-1.98974609375E-2</v>
      </c>
      <c r="P22" s="27">
        <f>INDEX('[4]Short pulse adder 1'!$R$24:$R$52,MATCH(P$6,'[4]Short pulse adder 1'!$B$24:$B$52,0),1)</f>
        <v>-1.9195556640625E-2</v>
      </c>
      <c r="Q22" s="27">
        <f>INDEX('[4]Short pulse adder 1'!$R$24:$R$52,MATCH(Q$6,'[4]Short pulse adder 1'!$B$24:$B$52,0),1)</f>
        <v>-9.246826171875E-3</v>
      </c>
      <c r="R22" s="27">
        <f>INDEX('[4]Short pulse adder 1'!$R$24:$R$52,MATCH(R$6,'[4]Short pulse adder 1'!$B$24:$B$52,0),1)</f>
        <v>0</v>
      </c>
      <c r="S22" s="27">
        <f>INDEX('[4]Short pulse adder 1'!$R$24:$R$52,MATCH(S$6,'[4]Short pulse adder 1'!$B$24:$B$52,0),1)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1'!$S$24:$S$52,MATCH(C$6,'[4]Short pulse adder 1'!$B$24:$B$52,0),1)</f>
        <v>0.52520751953125</v>
      </c>
      <c r="D23" s="27">
        <f>INDEX('[4]Short pulse adder 1'!$S$24:$S$52,MATCH(D$6,'[4]Short pulse adder 1'!$B$24:$B$52,0),1)</f>
        <v>0.52520751953125</v>
      </c>
      <c r="E23" s="27">
        <f>INDEX('[4]Short pulse adder 1'!$S$24:$S$52,MATCH(E$6,'[4]Short pulse adder 1'!$B$24:$B$52,0),1)</f>
        <v>0.35003662109375</v>
      </c>
      <c r="F23" s="27">
        <f>INDEX('[4]Short pulse adder 1'!$S$24:$S$52,MATCH(F$6,'[4]Short pulse adder 1'!$B$24:$B$52,0),1)</f>
        <v>0.1881103515625</v>
      </c>
      <c r="G23" s="27">
        <f>INDEX('[4]Short pulse adder 1'!$S$24:$S$52,MATCH(G$6,'[4]Short pulse adder 1'!$B$24:$B$52,0),1)</f>
        <v>0.14398193359375</v>
      </c>
      <c r="H23" s="27">
        <f>INDEX('[4]Short pulse adder 1'!$S$24:$S$52,MATCH(H$6,'[4]Short pulse adder 1'!$B$24:$B$52,0),1)</f>
        <v>9.1796875E-2</v>
      </c>
      <c r="I23" s="27">
        <f>INDEX('[4]Short pulse adder 1'!$S$24:$S$52,MATCH(I$6,'[4]Short pulse adder 1'!$B$24:$B$52,0),1)</f>
        <v>-2.0751953125E-2</v>
      </c>
      <c r="J23" s="27">
        <f>INDEX('[4]Short pulse adder 1'!$S$24:$S$52,MATCH(J$6,'[4]Short pulse adder 1'!$B$24:$B$52,0),1)</f>
        <v>7.061767578125E-2</v>
      </c>
      <c r="K23" s="27">
        <f>INDEX('[4]Short pulse adder 1'!$S$24:$S$52,MATCH(K$6,'[4]Short pulse adder 1'!$B$24:$B$52,0),1)</f>
        <v>-3.662109375E-4</v>
      </c>
      <c r="L23" s="27">
        <f>INDEX('[4]Short pulse adder 1'!$S$24:$S$52,MATCH(L$6,'[4]Short pulse adder 1'!$B$24:$B$52,0),1)</f>
        <v>2.50244140625E-2</v>
      </c>
      <c r="M23" s="27">
        <f>INDEX('[4]Short pulse adder 1'!$S$24:$S$52,MATCH(M$6,'[4]Short pulse adder 1'!$B$24:$B$52,0),1)</f>
        <v>5.04150390625E-2</v>
      </c>
      <c r="N23" s="27">
        <f>INDEX('[4]Short pulse adder 1'!$S$24:$S$52,MATCH(N$6,'[4]Short pulse adder 1'!$B$24:$B$52,0),1)</f>
        <v>1.52587890625E-2</v>
      </c>
      <c r="O23" s="27">
        <f>INDEX('[4]Short pulse adder 1'!$S$24:$S$52,MATCH(O$6,'[4]Short pulse adder 1'!$B$24:$B$52,0),1)</f>
        <v>-1.98974609375E-2</v>
      </c>
      <c r="P23" s="27">
        <f>INDEX('[4]Short pulse adder 1'!$S$24:$S$52,MATCH(P$6,'[4]Short pulse adder 1'!$B$24:$B$52,0),1)</f>
        <v>-1.9195556640625E-2</v>
      </c>
      <c r="Q23" s="27">
        <f>INDEX('[4]Short pulse adder 1'!$S$24:$S$52,MATCH(Q$6,'[4]Short pulse adder 1'!$B$24:$B$52,0),1)</f>
        <v>-9.246826171875E-3</v>
      </c>
      <c r="R23" s="27">
        <f>INDEX('[4]Short pulse adder 1'!$S$24:$S$52,MATCH(R$6,'[4]Short pulse adder 1'!$B$24:$B$52,0),1)</f>
        <v>0</v>
      </c>
      <c r="S23" s="27">
        <f>INDEX('[4]Short pulse adder 1'!$S$24:$S$52,MATCH(S$6,'[4]Short pulse adder 1'!$B$24:$B$52,0),1)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13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2'!$C$24:$C$52,MATCH(C$6,'[4]Short pulse adder 2'!$B$24:$B$52,0),1)</f>
        <v>-5.55419921875E-3</v>
      </c>
      <c r="D7" s="27">
        <f>INDEX('[4]Short pulse adder 2'!$C$24:$C$52,MATCH(D$6,'[4]Short pulse adder 2'!$B$24:$B$52,0),1)</f>
        <v>-5.55419921875E-3</v>
      </c>
      <c r="E7" s="27">
        <f>INDEX('[4]Short pulse adder 2'!$C$24:$C$52,MATCH(E$6,'[4]Short pulse adder 2'!$B$24:$B$52,0),1)</f>
        <v>-5.55419921875E-3</v>
      </c>
      <c r="F7" s="27">
        <f>INDEX('[4]Short pulse adder 2'!$C$24:$C$52,MATCH(F$6,'[4]Short pulse adder 2'!$B$24:$B$52,0),1)</f>
        <v>-5.55419921875E-3</v>
      </c>
      <c r="G7" s="27">
        <f>INDEX('[4]Short pulse adder 2'!$C$24:$C$52,MATCH(G$6,'[4]Short pulse adder 2'!$B$24:$B$52,0),1)</f>
        <v>-5.9814453125E-3</v>
      </c>
      <c r="H7" s="27">
        <f>INDEX('[4]Short pulse adder 2'!$C$24:$C$52,MATCH(H$6,'[4]Short pulse adder 2'!$B$24:$B$52,0),1)</f>
        <v>5.67626953125E-3</v>
      </c>
      <c r="I7" s="27">
        <f>INDEX('[4]Short pulse adder 2'!$C$24:$C$52,MATCH(I$6,'[4]Short pulse adder 2'!$B$24:$B$52,0),1)</f>
        <v>5.0048828125E-3</v>
      </c>
      <c r="J7" s="27">
        <f>INDEX('[4]Short pulse adder 2'!$C$24:$C$52,MATCH(J$6,'[4]Short pulse adder 2'!$B$24:$B$52,0),1)</f>
        <v>4.33349609375E-3</v>
      </c>
      <c r="K7" s="27">
        <f>INDEX('[4]Short pulse adder 2'!$C$24:$C$52,MATCH(K$6,'[4]Short pulse adder 2'!$B$24:$B$52,0),1)</f>
        <v>3.662109375E-3</v>
      </c>
      <c r="L7" s="27">
        <f>INDEX('[4]Short pulse adder 2'!$C$24:$C$52,MATCH(L$6,'[4]Short pulse adder 2'!$B$24:$B$52,0),1)</f>
        <v>2.960205078125E-3</v>
      </c>
      <c r="M7" s="27">
        <f>INDEX('[4]Short pulse adder 2'!$C$24:$C$52,MATCH(M$6,'[4]Short pulse adder 2'!$B$24:$B$52,0),1)</f>
        <v>2.25830078125E-3</v>
      </c>
      <c r="N7" s="27">
        <f>INDEX('[4]Short pulse adder 2'!$C$24:$C$52,MATCH(N$6,'[4]Short pulse adder 2'!$B$24:$B$52,0),1)</f>
        <v>5.18798828125E-4</v>
      </c>
      <c r="O7" s="27">
        <f>INDEX('[4]Short pulse adder 2'!$C$24:$C$52,MATCH(O$6,'[4]Short pulse adder 2'!$B$24:$B$52,0),1)</f>
        <v>-1.220703125E-3</v>
      </c>
      <c r="P7" s="27">
        <f>INDEX('[4]Short pulse adder 2'!$C$24:$C$52,MATCH(P$6,'[4]Short pulse adder 2'!$B$24:$B$52,0),1)</f>
        <v>-4.08935546875E-2</v>
      </c>
      <c r="Q7" s="27">
        <f>INDEX('[4]Short pulse adder 2'!$C$24:$C$52,MATCH(Q$6,'[4]Short pulse adder 2'!$B$24:$B$52,0),1)</f>
        <v>-0.120269775390625</v>
      </c>
      <c r="R7" s="27">
        <f>INDEX('[4]Short pulse adder 2'!$C$24:$C$52,MATCH(R$6,'[4]Short pulse adder 2'!$B$24:$B$52,0),1)</f>
        <v>-0.15997314453125</v>
      </c>
      <c r="S7" s="27">
        <f>INDEX('[4]Short pulse adder 2'!$C$24:$C$52,MATCH(S$6,'[4]Short pulse adder 2'!$B$24:$B$52,0),1)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2'!$D$24:$D$52,MATCH(C$6,'[4]Short pulse adder 2'!$B$24:$B$52,0),1)</f>
        <v>-2.74658203125E-3</v>
      </c>
      <c r="D8" s="27">
        <f>INDEX('[4]Short pulse adder 2'!$D$24:$D$52,MATCH(D$6,'[4]Short pulse adder 2'!$B$24:$B$52,0),1)</f>
        <v>-2.74658203125E-3</v>
      </c>
      <c r="E8" s="27">
        <f>INDEX('[4]Short pulse adder 2'!$D$24:$D$52,MATCH(E$6,'[4]Short pulse adder 2'!$B$24:$B$52,0),1)</f>
        <v>-2.74658203125E-3</v>
      </c>
      <c r="F8" s="27">
        <f>INDEX('[4]Short pulse adder 2'!$D$24:$D$52,MATCH(F$6,'[4]Short pulse adder 2'!$B$24:$B$52,0),1)</f>
        <v>-2.74658203125E-3</v>
      </c>
      <c r="G8" s="27">
        <f>INDEX('[4]Short pulse adder 2'!$D$24:$D$52,MATCH(G$6,'[4]Short pulse adder 2'!$B$24:$B$52,0),1)</f>
        <v>1.904296875E-2</v>
      </c>
      <c r="H8" s="27">
        <f>INDEX('[4]Short pulse adder 2'!$D$24:$D$52,MATCH(H$6,'[4]Short pulse adder 2'!$B$24:$B$52,0),1)</f>
        <v>-2.99072265625E-3</v>
      </c>
      <c r="I8" s="27">
        <f>INDEX('[4]Short pulse adder 2'!$D$24:$D$52,MATCH(I$6,'[4]Short pulse adder 2'!$B$24:$B$52,0),1)</f>
        <v>-7.50732421875E-3</v>
      </c>
      <c r="J8" s="27">
        <f>INDEX('[4]Short pulse adder 2'!$D$24:$D$52,MATCH(J$6,'[4]Short pulse adder 2'!$B$24:$B$52,0),1)</f>
        <v>-6.8359375E-3</v>
      </c>
      <c r="K8" s="27">
        <f>INDEX('[4]Short pulse adder 2'!$D$24:$D$52,MATCH(K$6,'[4]Short pulse adder 2'!$B$24:$B$52,0),1)</f>
        <v>-7.14111328125E-3</v>
      </c>
      <c r="L8" s="27">
        <f>INDEX('[4]Short pulse adder 2'!$D$24:$D$52,MATCH(L$6,'[4]Short pulse adder 2'!$B$24:$B$52,0),1)</f>
        <v>-5.31005859375E-3</v>
      </c>
      <c r="M8" s="27">
        <f>INDEX('[4]Short pulse adder 2'!$D$24:$D$52,MATCH(M$6,'[4]Short pulse adder 2'!$B$24:$B$52,0),1)</f>
        <v>-3.47900390625E-3</v>
      </c>
      <c r="N8" s="27">
        <f>INDEX('[4]Short pulse adder 2'!$D$24:$D$52,MATCH(N$6,'[4]Short pulse adder 2'!$B$24:$B$52,0),1)</f>
        <v>-4.852294921875E-3</v>
      </c>
      <c r="O8" s="27">
        <f>INDEX('[4]Short pulse adder 2'!$D$24:$D$52,MATCH(O$6,'[4]Short pulse adder 2'!$B$24:$B$52,0),1)</f>
        <v>-6.2255859375E-3</v>
      </c>
      <c r="P8" s="27">
        <f>INDEX('[4]Short pulse adder 2'!$D$24:$D$52,MATCH(P$6,'[4]Short pulse adder 2'!$B$24:$B$52,0),1)</f>
        <v>-5.1544189453125E-2</v>
      </c>
      <c r="Q8" s="27">
        <f>INDEX('[4]Short pulse adder 2'!$D$24:$D$52,MATCH(Q$6,'[4]Short pulse adder 2'!$B$24:$B$52,0),1)</f>
        <v>-0.142181396484375</v>
      </c>
      <c r="R8" s="27">
        <f>INDEX('[4]Short pulse adder 2'!$D$24:$D$52,MATCH(R$6,'[4]Short pulse adder 2'!$B$24:$B$52,0),1)</f>
        <v>-0.1875</v>
      </c>
      <c r="S8" s="27">
        <f>INDEX('[4]Short pulse adder 2'!$D$24:$D$52,MATCH(S$6,'[4]Short pulse adder 2'!$B$24:$B$52,0),1)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2'!$E$24:$E$52,MATCH(C$6,'[4]Short pulse adder 2'!$B$24:$B$52,0),1)</f>
        <v>1.45263671875E-2</v>
      </c>
      <c r="D9" s="27">
        <f>INDEX('[4]Short pulse adder 2'!$E$24:$E$52,MATCH(D$6,'[4]Short pulse adder 2'!$B$24:$B$52,0),1)</f>
        <v>1.45263671875E-2</v>
      </c>
      <c r="E9" s="27">
        <f>INDEX('[4]Short pulse adder 2'!$E$24:$E$52,MATCH(E$6,'[4]Short pulse adder 2'!$B$24:$B$52,0),1)</f>
        <v>1.45263671875E-2</v>
      </c>
      <c r="F9" s="27">
        <f>INDEX('[4]Short pulse adder 2'!$E$24:$E$52,MATCH(F$6,'[4]Short pulse adder 2'!$B$24:$B$52,0),1)</f>
        <v>1.45263671875E-2</v>
      </c>
      <c r="G9" s="27">
        <f>INDEX('[4]Short pulse adder 2'!$E$24:$E$52,MATCH(G$6,'[4]Short pulse adder 2'!$B$24:$B$52,0),1)</f>
        <v>4.40673828125E-2</v>
      </c>
      <c r="H9" s="27">
        <f>INDEX('[4]Short pulse adder 2'!$E$24:$E$52,MATCH(H$6,'[4]Short pulse adder 2'!$B$24:$B$52,0),1)</f>
        <v>-1.971435546875E-2</v>
      </c>
      <c r="I9" s="27">
        <f>INDEX('[4]Short pulse adder 2'!$E$24:$E$52,MATCH(I$6,'[4]Short pulse adder 2'!$B$24:$B$52,0),1)</f>
        <v>-2.001953125E-2</v>
      </c>
      <c r="J9" s="27">
        <f>INDEX('[4]Short pulse adder 2'!$E$24:$E$52,MATCH(J$6,'[4]Short pulse adder 2'!$B$24:$B$52,0),1)</f>
        <v>-1.806640625E-2</v>
      </c>
      <c r="K9" s="27">
        <f>INDEX('[4]Short pulse adder 2'!$E$24:$E$52,MATCH(K$6,'[4]Short pulse adder 2'!$B$24:$B$52,0),1)</f>
        <v>-1.800537109375E-2</v>
      </c>
      <c r="L9" s="27">
        <f>INDEX('[4]Short pulse adder 2'!$E$24:$E$52,MATCH(L$6,'[4]Short pulse adder 2'!$B$24:$B$52,0),1)</f>
        <v>-1.4923095703125E-2</v>
      </c>
      <c r="M9" s="27">
        <f>INDEX('[4]Short pulse adder 2'!$E$24:$E$52,MATCH(M$6,'[4]Short pulse adder 2'!$B$24:$B$52,0),1)</f>
        <v>-1.18408203125E-2</v>
      </c>
      <c r="N9" s="27">
        <f>INDEX('[4]Short pulse adder 2'!$E$24:$E$52,MATCH(N$6,'[4]Short pulse adder 2'!$B$24:$B$52,0),1)</f>
        <v>-1.0467529296875E-2</v>
      </c>
      <c r="O9" s="27">
        <f>INDEX('[4]Short pulse adder 2'!$E$24:$E$52,MATCH(O$6,'[4]Short pulse adder 2'!$B$24:$B$52,0),1)</f>
        <v>-9.09423828125E-3</v>
      </c>
      <c r="P9" s="27">
        <f>INDEX('[4]Short pulse adder 2'!$E$24:$E$52,MATCH(P$6,'[4]Short pulse adder 2'!$B$24:$B$52,0),1)</f>
        <v>-5.9326171875E-2</v>
      </c>
      <c r="Q9" s="27">
        <f>INDEX('[4]Short pulse adder 2'!$E$24:$E$52,MATCH(Q$6,'[4]Short pulse adder 2'!$B$24:$B$52,0),1)</f>
        <v>-0.1597900390625</v>
      </c>
      <c r="R9" s="27">
        <f>INDEX('[4]Short pulse adder 2'!$E$24:$E$52,MATCH(R$6,'[4]Short pulse adder 2'!$B$24:$B$52,0),1)</f>
        <v>-0.21002197265625</v>
      </c>
      <c r="S9" s="27">
        <f>INDEX('[4]Short pulse adder 2'!$E$24:$E$52,MATCH(S$6,'[4]Short pulse adder 2'!$B$24:$B$52,0),1)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2'!$F$24:$F$52,MATCH(C$6,'[4]Short pulse adder 2'!$B$24:$B$52,0),1)</f>
        <v>-2.239990234375E-2</v>
      </c>
      <c r="D10" s="27">
        <f>INDEX('[4]Short pulse adder 2'!$F$24:$F$52,MATCH(D$6,'[4]Short pulse adder 2'!$B$24:$B$52,0),1)</f>
        <v>-2.239990234375E-2</v>
      </c>
      <c r="E10" s="27">
        <f>INDEX('[4]Short pulse adder 2'!$F$24:$F$52,MATCH(E$6,'[4]Short pulse adder 2'!$B$24:$B$52,0),1)</f>
        <v>-2.239990234375E-2</v>
      </c>
      <c r="F10" s="27">
        <f>INDEX('[4]Short pulse adder 2'!$F$24:$F$52,MATCH(F$6,'[4]Short pulse adder 2'!$B$24:$B$52,0),1)</f>
        <v>1.46484375E-2</v>
      </c>
      <c r="G10" s="27">
        <f>INDEX('[4]Short pulse adder 2'!$F$24:$F$52,MATCH(G$6,'[4]Short pulse adder 2'!$B$24:$B$52,0),1)</f>
        <v>6.9091796875E-2</v>
      </c>
      <c r="H10" s="27">
        <f>INDEX('[4]Short pulse adder 2'!$F$24:$F$52,MATCH(H$6,'[4]Short pulse adder 2'!$B$24:$B$52,0),1)</f>
        <v>-3.668212890625E-2</v>
      </c>
      <c r="I10" s="27">
        <f>INDEX('[4]Short pulse adder 2'!$F$24:$F$52,MATCH(I$6,'[4]Short pulse adder 2'!$B$24:$B$52,0),1)</f>
        <v>-3.253173828125E-2</v>
      </c>
      <c r="J10" s="27">
        <f>INDEX('[4]Short pulse adder 2'!$F$24:$F$52,MATCH(J$6,'[4]Short pulse adder 2'!$B$24:$B$52,0),1)</f>
        <v>-2.923583984375E-2</v>
      </c>
      <c r="K10" s="27">
        <f>INDEX('[4]Short pulse adder 2'!$F$24:$F$52,MATCH(K$6,'[4]Short pulse adder 2'!$B$24:$B$52,0),1)</f>
        <v>-2.880859375E-2</v>
      </c>
      <c r="L10" s="27">
        <f>INDEX('[4]Short pulse adder 2'!$F$24:$F$52,MATCH(L$6,'[4]Short pulse adder 2'!$B$24:$B$52,0),1)</f>
        <v>-2.16064453125E-2</v>
      </c>
      <c r="M10" s="27">
        <f>INDEX('[4]Short pulse adder 2'!$F$24:$F$52,MATCH(M$6,'[4]Short pulse adder 2'!$B$24:$B$52,0),1)</f>
        <v>-1.4404296875E-2</v>
      </c>
      <c r="N10" s="27">
        <f>INDEX('[4]Short pulse adder 2'!$F$24:$F$52,MATCH(N$6,'[4]Short pulse adder 2'!$B$24:$B$52,0),1)</f>
        <v>-1.4923095703125E-2</v>
      </c>
      <c r="O10" s="27">
        <f>INDEX('[4]Short pulse adder 2'!$F$24:$F$52,MATCH(O$6,'[4]Short pulse adder 2'!$B$24:$B$52,0),1)</f>
        <v>-1.544189453125E-2</v>
      </c>
      <c r="P10" s="27">
        <f>INDEX('[4]Short pulse adder 2'!$F$24:$F$52,MATCH(P$6,'[4]Short pulse adder 2'!$B$24:$B$52,0),1)</f>
        <v>-6.8450927734375E-2</v>
      </c>
      <c r="Q10" s="27">
        <f>INDEX('[4]Short pulse adder 2'!$F$24:$F$52,MATCH(Q$6,'[4]Short pulse adder 2'!$B$24:$B$52,0),1)</f>
        <v>-0.174468994140625</v>
      </c>
      <c r="R10" s="27">
        <f>INDEX('[4]Short pulse adder 2'!$F$24:$F$52,MATCH(R$6,'[4]Short pulse adder 2'!$B$24:$B$52,0),1)</f>
        <v>-0.22747802734375</v>
      </c>
      <c r="S10" s="27">
        <f>INDEX('[4]Short pulse adder 2'!$F$24:$F$52,MATCH(S$6,'[4]Short pulse adder 2'!$B$24:$B$52,0),1)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2'!$G$24:$G$52,MATCH(C$6,'[4]Short pulse adder 2'!$B$24:$B$52,0),1)</f>
        <v>-5.82275390625E-2</v>
      </c>
      <c r="D11" s="27">
        <f>INDEX('[4]Short pulse adder 2'!$G$24:$G$52,MATCH(D$6,'[4]Short pulse adder 2'!$B$24:$B$52,0),1)</f>
        <v>-5.82275390625E-2</v>
      </c>
      <c r="E11" s="27">
        <f>INDEX('[4]Short pulse adder 2'!$G$24:$G$52,MATCH(E$6,'[4]Short pulse adder 2'!$B$24:$B$52,0),1)</f>
        <v>-5.82275390625E-2</v>
      </c>
      <c r="F11" s="27">
        <f>INDEX('[4]Short pulse adder 2'!$G$24:$G$52,MATCH(F$6,'[4]Short pulse adder 2'!$B$24:$B$52,0),1)</f>
        <v>-5.438232421875E-2</v>
      </c>
      <c r="G11" s="27">
        <f>INDEX('[4]Short pulse adder 2'!$G$24:$G$52,MATCH(G$6,'[4]Short pulse adder 2'!$B$24:$B$52,0),1)</f>
        <v>-6.28662109375E-2</v>
      </c>
      <c r="H11" s="27">
        <f>INDEX('[4]Short pulse adder 2'!$G$24:$G$52,MATCH(H$6,'[4]Short pulse adder 2'!$B$24:$B$52,0),1)</f>
        <v>-4.852294921875E-2</v>
      </c>
      <c r="I11" s="27">
        <f>INDEX('[4]Short pulse adder 2'!$G$24:$G$52,MATCH(I$6,'[4]Short pulse adder 2'!$B$24:$B$52,0),1)</f>
        <v>-4.50439453125E-2</v>
      </c>
      <c r="J11" s="27">
        <f>INDEX('[4]Short pulse adder 2'!$G$24:$G$52,MATCH(J$6,'[4]Short pulse adder 2'!$B$24:$B$52,0),1)</f>
        <v>-4.04052734375E-2</v>
      </c>
      <c r="K11" s="27">
        <f>INDEX('[4]Short pulse adder 2'!$G$24:$G$52,MATCH(K$6,'[4]Short pulse adder 2'!$B$24:$B$52,0),1)</f>
        <v>-3.96728515625E-2</v>
      </c>
      <c r="L11" s="27">
        <f>INDEX('[4]Short pulse adder 2'!$G$24:$G$52,MATCH(L$6,'[4]Short pulse adder 2'!$B$24:$B$52,0),1)</f>
        <v>-3.7445068359375E-2</v>
      </c>
      <c r="M11" s="27">
        <f>INDEX('[4]Short pulse adder 2'!$G$24:$G$52,MATCH(M$6,'[4]Short pulse adder 2'!$B$24:$B$52,0),1)</f>
        <v>-3.521728515625E-2</v>
      </c>
      <c r="N11" s="27">
        <f>INDEX('[4]Short pulse adder 2'!$G$24:$G$52,MATCH(N$6,'[4]Short pulse adder 2'!$B$24:$B$52,0),1)</f>
        <v>-2.703857421875E-2</v>
      </c>
      <c r="O11" s="27">
        <f>INDEX('[4]Short pulse adder 2'!$G$24:$G$52,MATCH(O$6,'[4]Short pulse adder 2'!$B$24:$B$52,0),1)</f>
        <v>-1.885986328125E-2</v>
      </c>
      <c r="P11" s="27">
        <f>INDEX('[4]Short pulse adder 2'!$G$24:$G$52,MATCH(P$6,'[4]Short pulse adder 2'!$B$24:$B$52,0),1)</f>
        <v>-2.0660400390625E-2</v>
      </c>
      <c r="Q11" s="27">
        <f>INDEX('[4]Short pulse adder 2'!$G$24:$G$52,MATCH(Q$6,'[4]Short pulse adder 2'!$B$24:$B$52,0),1)</f>
        <v>-0.1312255859375</v>
      </c>
      <c r="R11" s="27">
        <f>INDEX('[4]Short pulse adder 2'!$G$24:$G$52,MATCH(R$6,'[4]Short pulse adder 2'!$B$24:$B$52,0),1)</f>
        <v>-0.239990234375</v>
      </c>
      <c r="S11" s="27">
        <f>INDEX('[4]Short pulse adder 2'!$G$24:$G$52,MATCH(S$6,'[4]Short pulse adder 2'!$B$24:$B$52,0),1)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2'!$H$24:$H$52,MATCH(C$6,'[4]Short pulse adder 2'!$B$24:$B$52,0),1)</f>
        <v>1.85546875E-2</v>
      </c>
      <c r="D12" s="27">
        <f>INDEX('[4]Short pulse adder 2'!$H$24:$H$52,MATCH(D$6,'[4]Short pulse adder 2'!$B$24:$B$52,0),1)</f>
        <v>1.85546875E-2</v>
      </c>
      <c r="E12" s="27">
        <f>INDEX('[4]Short pulse adder 2'!$H$24:$H$52,MATCH(E$6,'[4]Short pulse adder 2'!$B$24:$B$52,0),1)</f>
        <v>1.85546875E-2</v>
      </c>
      <c r="F12" s="27">
        <f>INDEX('[4]Short pulse adder 2'!$H$24:$H$52,MATCH(F$6,'[4]Short pulse adder 2'!$B$24:$B$52,0),1)</f>
        <v>-2.81982421875E-2</v>
      </c>
      <c r="G12" s="27">
        <f>INDEX('[4]Short pulse adder 2'!$H$24:$H$52,MATCH(G$6,'[4]Short pulse adder 2'!$B$24:$B$52,0),1)</f>
        <v>-3.6376953125E-2</v>
      </c>
      <c r="H12" s="27">
        <f>INDEX('[4]Short pulse adder 2'!$H$24:$H$52,MATCH(H$6,'[4]Short pulse adder 2'!$B$24:$B$52,0),1)</f>
        <v>1.26953125E-2</v>
      </c>
      <c r="I12" s="27">
        <f>INDEX('[4]Short pulse adder 2'!$H$24:$H$52,MATCH(I$6,'[4]Short pulse adder 2'!$B$24:$B$52,0),1)</f>
        <v>-2.1484375E-2</v>
      </c>
      <c r="J12" s="27">
        <f>INDEX('[4]Short pulse adder 2'!$H$24:$H$52,MATCH(J$6,'[4]Short pulse adder 2'!$B$24:$B$52,0),1)</f>
        <v>1.983642578125E-2</v>
      </c>
      <c r="K12" s="27">
        <f>INDEX('[4]Short pulse adder 2'!$H$24:$H$52,MATCH(K$6,'[4]Short pulse adder 2'!$B$24:$B$52,0),1)</f>
        <v>-3.5400390625E-2</v>
      </c>
      <c r="L12" s="27">
        <f>INDEX('[4]Short pulse adder 2'!$H$24:$H$52,MATCH(L$6,'[4]Short pulse adder 2'!$B$24:$B$52,0),1)</f>
        <v>-1.7059326171875E-2</v>
      </c>
      <c r="M12" s="27">
        <f>INDEX('[4]Short pulse adder 2'!$H$24:$H$52,MATCH(M$6,'[4]Short pulse adder 2'!$B$24:$B$52,0),1)</f>
        <v>1.28173828125E-3</v>
      </c>
      <c r="N12" s="27">
        <f>INDEX('[4]Short pulse adder 2'!$H$24:$H$52,MATCH(N$6,'[4]Short pulse adder 2'!$B$24:$B$52,0),1)</f>
        <v>-3.3935546875E-2</v>
      </c>
      <c r="O12" s="27">
        <f>INDEX('[4]Short pulse adder 2'!$H$24:$H$52,MATCH(O$6,'[4]Short pulse adder 2'!$B$24:$B$52,0),1)</f>
        <v>-6.915283203125E-2</v>
      </c>
      <c r="P12" s="27">
        <f>INDEX('[4]Short pulse adder 2'!$H$24:$H$52,MATCH(P$6,'[4]Short pulse adder 2'!$B$24:$B$52,0),1)</f>
        <v>-5.1666259765625E-2</v>
      </c>
      <c r="Q12" s="27">
        <f>INDEX('[4]Short pulse adder 2'!$H$24:$H$52,MATCH(Q$6,'[4]Short pulse adder 2'!$B$24:$B$52,0),1)</f>
        <v>-0.140838623046875</v>
      </c>
      <c r="R12" s="27">
        <f>INDEX('[4]Short pulse adder 2'!$H$24:$H$52,MATCH(R$6,'[4]Short pulse adder 2'!$B$24:$B$52,0),1)</f>
        <v>-0.24749755859375</v>
      </c>
      <c r="S12" s="27">
        <f>INDEX('[4]Short pulse adder 2'!$H$24:$H$52,MATCH(S$6,'[4]Short pulse adder 2'!$B$24:$B$52,0),1)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2'!$I$24:$I$52,MATCH(C$6,'[4]Short pulse adder 2'!$B$24:$B$52,0),1)</f>
        <v>4.608154296875E-2</v>
      </c>
      <c r="D13" s="27">
        <f>INDEX('[4]Short pulse adder 2'!$I$24:$I$52,MATCH(D$6,'[4]Short pulse adder 2'!$B$24:$B$52,0),1)</f>
        <v>4.608154296875E-2</v>
      </c>
      <c r="E13" s="27">
        <f>INDEX('[4]Short pulse adder 2'!$I$24:$I$52,MATCH(E$6,'[4]Short pulse adder 2'!$B$24:$B$52,0),1)</f>
        <v>4.608154296875E-2</v>
      </c>
      <c r="F13" s="27">
        <f>INDEX('[4]Short pulse adder 2'!$I$24:$I$52,MATCH(F$6,'[4]Short pulse adder 2'!$B$24:$B$52,0),1)</f>
        <v>-3.997802734375E-2</v>
      </c>
      <c r="G13" s="27">
        <f>INDEX('[4]Short pulse adder 2'!$I$24:$I$52,MATCH(G$6,'[4]Short pulse adder 2'!$B$24:$B$52,0),1)</f>
        <v>-4.412841796875E-2</v>
      </c>
      <c r="H13" s="27">
        <f>INDEX('[4]Short pulse adder 2'!$I$24:$I$52,MATCH(H$6,'[4]Short pulse adder 2'!$B$24:$B$52,0),1)</f>
        <v>2.42919921875E-2</v>
      </c>
      <c r="I13" s="27">
        <f>INDEX('[4]Short pulse adder 2'!$I$24:$I$52,MATCH(I$6,'[4]Short pulse adder 2'!$B$24:$B$52,0),1)</f>
        <v>-1.220703125E-3</v>
      </c>
      <c r="J13" s="27">
        <f>INDEX('[4]Short pulse adder 2'!$I$24:$I$52,MATCH(J$6,'[4]Short pulse adder 2'!$B$24:$B$52,0),1)</f>
        <v>-1.239013671875E-2</v>
      </c>
      <c r="K13" s="27">
        <f>INDEX('[4]Short pulse adder 2'!$I$24:$I$52,MATCH(K$6,'[4]Short pulse adder 2'!$B$24:$B$52,0),1)</f>
        <v>-1.77001953125E-3</v>
      </c>
      <c r="L13" s="27">
        <f>INDEX('[4]Short pulse adder 2'!$I$24:$I$52,MATCH(L$6,'[4]Short pulse adder 2'!$B$24:$B$52,0),1)</f>
        <v>1.556396484375E-3</v>
      </c>
      <c r="M13" s="27">
        <f>INDEX('[4]Short pulse adder 2'!$I$24:$I$52,MATCH(M$6,'[4]Short pulse adder 2'!$B$24:$B$52,0),1)</f>
        <v>4.8828125E-3</v>
      </c>
      <c r="N13" s="27">
        <f>INDEX('[4]Short pulse adder 2'!$I$24:$I$52,MATCH(N$6,'[4]Short pulse adder 2'!$B$24:$B$52,0),1)</f>
        <v>-3.8299560546875E-2</v>
      </c>
      <c r="O13" s="27">
        <f>INDEX('[4]Short pulse adder 2'!$I$24:$I$52,MATCH(O$6,'[4]Short pulse adder 2'!$B$24:$B$52,0),1)</f>
        <v>-8.148193359375E-2</v>
      </c>
      <c r="P13" s="27">
        <f>INDEX('[4]Short pulse adder 2'!$I$24:$I$52,MATCH(P$6,'[4]Short pulse adder 2'!$B$24:$B$52,0),1)</f>
        <v>-6.3690185546875E-2</v>
      </c>
      <c r="Q13" s="27">
        <f>INDEX('[4]Short pulse adder 2'!$I$24:$I$52,MATCH(Q$6,'[4]Short pulse adder 2'!$B$24:$B$52,0),1)</f>
        <v>-0.14794921875</v>
      </c>
      <c r="R13" s="27">
        <f>INDEX('[4]Short pulse adder 2'!$I$24:$I$52,MATCH(R$6,'[4]Short pulse adder 2'!$B$24:$B$52,0),1)</f>
        <v>-0.25</v>
      </c>
      <c r="S13" s="27">
        <f>INDEX('[4]Short pulse adder 2'!$I$24:$I$52,MATCH(S$6,'[4]Short pulse adder 2'!$B$24:$B$52,0),1)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2'!$J$24:$J$52,MATCH(C$6,'[4]Short pulse adder 2'!$B$24:$B$52,0),1)</f>
        <v>7.354736328125E-2</v>
      </c>
      <c r="D14" s="27">
        <f>INDEX('[4]Short pulse adder 2'!$J$24:$J$52,MATCH(D$6,'[4]Short pulse adder 2'!$B$24:$B$52,0),1)</f>
        <v>7.354736328125E-2</v>
      </c>
      <c r="E14" s="27">
        <f>INDEX('[4]Short pulse adder 2'!$J$24:$J$52,MATCH(E$6,'[4]Short pulse adder 2'!$B$24:$B$52,0),1)</f>
        <v>7.354736328125E-2</v>
      </c>
      <c r="F14" s="27">
        <f>INDEX('[4]Short pulse adder 2'!$J$24:$J$52,MATCH(F$6,'[4]Short pulse adder 2'!$B$24:$B$52,0),1)</f>
        <v>-6.16455078125E-3</v>
      </c>
      <c r="G14" s="27">
        <f>INDEX('[4]Short pulse adder 2'!$J$24:$J$52,MATCH(G$6,'[4]Short pulse adder 2'!$B$24:$B$52,0),1)</f>
        <v>-4.400634765625E-2</v>
      </c>
      <c r="H14" s="27">
        <f>INDEX('[4]Short pulse adder 2'!$J$24:$J$52,MATCH(H$6,'[4]Short pulse adder 2'!$B$24:$B$52,0),1)</f>
        <v>-5.908203125E-2</v>
      </c>
      <c r="I14" s="27">
        <f>INDEX('[4]Short pulse adder 2'!$J$24:$J$52,MATCH(I$6,'[4]Short pulse adder 2'!$B$24:$B$52,0),1)</f>
        <v>5.126953125E-3</v>
      </c>
      <c r="J14" s="27">
        <f>INDEX('[4]Short pulse adder 2'!$J$24:$J$52,MATCH(J$6,'[4]Short pulse adder 2'!$B$24:$B$52,0),1)</f>
        <v>4.4677734375E-2</v>
      </c>
      <c r="K14" s="27">
        <f>INDEX('[4]Short pulse adder 2'!$J$24:$J$52,MATCH(K$6,'[4]Short pulse adder 2'!$B$24:$B$52,0),1)</f>
        <v>2.55126953125E-2</v>
      </c>
      <c r="L14" s="27">
        <f>INDEX('[4]Short pulse adder 2'!$J$24:$J$52,MATCH(L$6,'[4]Short pulse adder 2'!$B$24:$B$52,0),1)</f>
        <v>-8.85009765625E-4</v>
      </c>
      <c r="M14" s="27">
        <f>INDEX('[4]Short pulse adder 2'!$J$24:$J$52,MATCH(M$6,'[4]Short pulse adder 2'!$B$24:$B$52,0),1)</f>
        <v>-2.728271484375E-2</v>
      </c>
      <c r="N14" s="27">
        <f>INDEX('[4]Short pulse adder 2'!$J$24:$J$52,MATCH(N$6,'[4]Short pulse adder 2'!$B$24:$B$52,0),1)</f>
        <v>-5.0079345703125E-2</v>
      </c>
      <c r="O14" s="27">
        <f>INDEX('[4]Short pulse adder 2'!$J$24:$J$52,MATCH(O$6,'[4]Short pulse adder 2'!$B$24:$B$52,0),1)</f>
        <v>-7.28759765625E-2</v>
      </c>
      <c r="P14" s="27">
        <f>INDEX('[4]Short pulse adder 2'!$J$24:$J$52,MATCH(P$6,'[4]Short pulse adder 2'!$B$24:$B$52,0),1)</f>
        <v>-6.524658203125E-2</v>
      </c>
      <c r="Q14" s="27">
        <f>INDEX('[4]Short pulse adder 2'!$J$24:$J$52,MATCH(Q$6,'[4]Short pulse adder 2'!$B$24:$B$52,0),1)</f>
        <v>-0.152557373046875</v>
      </c>
      <c r="R14" s="27">
        <f>INDEX('[4]Short pulse adder 2'!$J$24:$J$52,MATCH(R$6,'[4]Short pulse adder 2'!$B$24:$B$52,0),1)</f>
        <v>-0.24749755859375</v>
      </c>
      <c r="S14" s="27">
        <f>INDEX('[4]Short pulse adder 2'!$J$24:$J$52,MATCH(S$6,'[4]Short pulse adder 2'!$B$24:$B$52,0),1)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2'!$K$24:$K$52,MATCH(C$6,'[4]Short pulse adder 2'!$B$24:$B$52,0),1)</f>
        <v>0.10107421875</v>
      </c>
      <c r="D15" s="27">
        <f>INDEX('[4]Short pulse adder 2'!$K$24:$K$52,MATCH(D$6,'[4]Short pulse adder 2'!$B$24:$B$52,0),1)</f>
        <v>0.10107421875</v>
      </c>
      <c r="E15" s="27">
        <f>INDEX('[4]Short pulse adder 2'!$K$24:$K$52,MATCH(E$6,'[4]Short pulse adder 2'!$B$24:$B$52,0),1)</f>
        <v>0.10107421875</v>
      </c>
      <c r="F15" s="27">
        <f>INDEX('[4]Short pulse adder 2'!$K$24:$K$52,MATCH(F$6,'[4]Short pulse adder 2'!$B$24:$B$52,0),1)</f>
        <v>1.776123046875E-2</v>
      </c>
      <c r="G15" s="27">
        <f>INDEX('[4]Short pulse adder 2'!$K$24:$K$52,MATCH(G$6,'[4]Short pulse adder 2'!$B$24:$B$52,0),1)</f>
        <v>3.558349609375E-2</v>
      </c>
      <c r="H15" s="27">
        <f>INDEX('[4]Short pulse adder 2'!$K$24:$K$52,MATCH(H$6,'[4]Short pulse adder 2'!$B$24:$B$52,0),1)</f>
        <v>-0.1241455078125</v>
      </c>
      <c r="I15" s="27">
        <f>INDEX('[4]Short pulse adder 2'!$K$24:$K$52,MATCH(I$6,'[4]Short pulse adder 2'!$B$24:$B$52,0),1)</f>
        <v>-7.99560546875E-2</v>
      </c>
      <c r="J15" s="27">
        <f>INDEX('[4]Short pulse adder 2'!$K$24:$K$52,MATCH(J$6,'[4]Short pulse adder 2'!$B$24:$B$52,0),1)</f>
        <v>9.09423828125E-3</v>
      </c>
      <c r="K15" s="27">
        <f>INDEX('[4]Short pulse adder 2'!$K$24:$K$52,MATCH(K$6,'[4]Short pulse adder 2'!$B$24:$B$52,0),1)</f>
        <v>2.4169921875E-2</v>
      </c>
      <c r="L15" s="27">
        <f>INDEX('[4]Short pulse adder 2'!$K$24:$K$52,MATCH(L$6,'[4]Short pulse adder 2'!$B$24:$B$52,0),1)</f>
        <v>-1.763916015625E-2</v>
      </c>
      <c r="M15" s="27">
        <f>INDEX('[4]Short pulse adder 2'!$K$24:$K$52,MATCH(M$6,'[4]Short pulse adder 2'!$B$24:$B$52,0),1)</f>
        <v>-5.94482421875E-2</v>
      </c>
      <c r="N15" s="27">
        <f>INDEX('[4]Short pulse adder 2'!$K$24:$K$52,MATCH(N$6,'[4]Short pulse adder 2'!$B$24:$B$52,0),1)</f>
        <v>-5.6121826171875E-2</v>
      </c>
      <c r="O15" s="27">
        <f>INDEX('[4]Short pulse adder 2'!$K$24:$K$52,MATCH(O$6,'[4]Short pulse adder 2'!$B$24:$B$52,0),1)</f>
        <v>-5.279541015625E-2</v>
      </c>
      <c r="P15" s="27">
        <f>INDEX('[4]Short pulse adder 2'!$K$24:$K$52,MATCH(P$6,'[4]Short pulse adder 2'!$B$24:$B$52,0),1)</f>
        <v>-4.9560546875E-2</v>
      </c>
      <c r="Q15" s="27">
        <f>INDEX('[4]Short pulse adder 2'!$K$24:$K$52,MATCH(Q$6,'[4]Short pulse adder 2'!$B$24:$B$52,0),1)</f>
        <v>-0.143157958984375</v>
      </c>
      <c r="R15" s="27">
        <f>INDEX('[4]Short pulse adder 2'!$K$24:$K$52,MATCH(R$6,'[4]Short pulse adder 2'!$B$24:$B$52,0),1)</f>
        <v>-0.239990234375</v>
      </c>
      <c r="S15" s="27">
        <f>INDEX('[4]Short pulse adder 2'!$K$24:$K$52,MATCH(S$6,'[4]Short pulse adder 2'!$B$24:$B$52,0),1)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2'!$L$24:$L$52,MATCH(C$6,'[4]Short pulse adder 2'!$B$24:$B$52,0),1)</f>
        <v>0.16302490234375</v>
      </c>
      <c r="D16" s="27">
        <f>INDEX('[4]Short pulse adder 2'!$L$24:$L$52,MATCH(D$6,'[4]Short pulse adder 2'!$B$24:$B$52,0),1)</f>
        <v>0.16302490234375</v>
      </c>
      <c r="E16" s="27">
        <f>INDEX('[4]Short pulse adder 2'!$L$24:$L$52,MATCH(E$6,'[4]Short pulse adder 2'!$B$24:$B$52,0),1)</f>
        <v>0.16302490234375</v>
      </c>
      <c r="F16" s="27">
        <f>INDEX('[4]Short pulse adder 2'!$L$24:$L$52,MATCH(F$6,'[4]Short pulse adder 2'!$B$24:$B$52,0),1)</f>
        <v>4.62646484375E-2</v>
      </c>
      <c r="G16" s="27">
        <f>INDEX('[4]Short pulse adder 2'!$L$24:$L$52,MATCH(G$6,'[4]Short pulse adder 2'!$B$24:$B$52,0),1)</f>
        <v>-7.672119140625E-2</v>
      </c>
      <c r="H16" s="27">
        <f>INDEX('[4]Short pulse adder 2'!$L$24:$L$52,MATCH(H$6,'[4]Short pulse adder 2'!$B$24:$B$52,0),1)</f>
        <v>-0.122314453125</v>
      </c>
      <c r="I16" s="27">
        <f>INDEX('[4]Short pulse adder 2'!$L$24:$L$52,MATCH(I$6,'[4]Short pulse adder 2'!$B$24:$B$52,0),1)</f>
        <v>-8.642578125E-2</v>
      </c>
      <c r="J16" s="27">
        <f>INDEX('[4]Short pulse adder 2'!$L$24:$L$52,MATCH(J$6,'[4]Short pulse adder 2'!$B$24:$B$52,0),1)</f>
        <v>-2.301025390625E-2</v>
      </c>
      <c r="K16" s="27">
        <f>INDEX('[4]Short pulse adder 2'!$L$24:$L$52,MATCH(K$6,'[4]Short pulse adder 2'!$B$24:$B$52,0),1)</f>
        <v>5.938720703125E-2</v>
      </c>
      <c r="L16" s="27">
        <f>INDEX('[4]Short pulse adder 2'!$L$24:$L$52,MATCH(L$6,'[4]Short pulse adder 2'!$B$24:$B$52,0),1)</f>
        <v>3.2928466796875E-2</v>
      </c>
      <c r="M16" s="27">
        <f>INDEX('[4]Short pulse adder 2'!$L$24:$L$52,MATCH(M$6,'[4]Short pulse adder 2'!$B$24:$B$52,0),1)</f>
        <v>6.4697265625E-3</v>
      </c>
      <c r="N16" s="27">
        <f>INDEX('[4]Short pulse adder 2'!$L$24:$L$52,MATCH(N$6,'[4]Short pulse adder 2'!$B$24:$B$52,0),1)</f>
        <v>-1.8218994140625E-2</v>
      </c>
      <c r="O16" s="27">
        <f>INDEX('[4]Short pulse adder 2'!$L$24:$L$52,MATCH(O$6,'[4]Short pulse adder 2'!$B$24:$B$52,0),1)</f>
        <v>-4.290771484375E-2</v>
      </c>
      <c r="P16" s="27">
        <f>INDEX('[4]Short pulse adder 2'!$L$24:$L$52,MATCH(P$6,'[4]Short pulse adder 2'!$B$24:$B$52,0),1)</f>
        <v>-3.8970947265625E-2</v>
      </c>
      <c r="Q16" s="27">
        <f>INDEX('[4]Short pulse adder 2'!$L$24:$L$52,MATCH(Q$6,'[4]Short pulse adder 2'!$B$24:$B$52,0),1)</f>
        <v>-0.131256103515625</v>
      </c>
      <c r="R16" s="27">
        <f>INDEX('[4]Short pulse adder 2'!$L$24:$L$52,MATCH(R$6,'[4]Short pulse adder 2'!$B$24:$B$52,0),1)</f>
        <v>-0.22747802734375</v>
      </c>
      <c r="S16" s="27">
        <f>INDEX('[4]Short pulse adder 2'!$L$24:$L$52,MATCH(S$6,'[4]Short pulse adder 2'!$B$24:$B$52,0),1)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2'!$M$24:$M$52,MATCH(C$6,'[4]Short pulse adder 2'!$B$24:$B$52,0),1)</f>
        <v>0.2650146484375</v>
      </c>
      <c r="D17" s="27">
        <f>INDEX('[4]Short pulse adder 2'!$M$24:$M$52,MATCH(D$6,'[4]Short pulse adder 2'!$B$24:$B$52,0),1)</f>
        <v>0.2650146484375</v>
      </c>
      <c r="E17" s="27">
        <f>INDEX('[4]Short pulse adder 2'!$M$24:$M$52,MATCH(E$6,'[4]Short pulse adder 2'!$B$24:$B$52,0),1)</f>
        <v>0.2650146484375</v>
      </c>
      <c r="F17" s="27">
        <f>INDEX('[4]Short pulse adder 2'!$M$24:$M$52,MATCH(F$6,'[4]Short pulse adder 2'!$B$24:$B$52,0),1)</f>
        <v>8.209228515625E-2</v>
      </c>
      <c r="G17" s="27">
        <f>INDEX('[4]Short pulse adder 2'!$M$24:$M$52,MATCH(G$6,'[4]Short pulse adder 2'!$B$24:$B$52,0),1)</f>
        <v>-6.201171875E-2</v>
      </c>
      <c r="H17" s="27">
        <f>INDEX('[4]Short pulse adder 2'!$M$24:$M$52,MATCH(H$6,'[4]Short pulse adder 2'!$B$24:$B$52,0),1)</f>
        <v>-0.129638671875</v>
      </c>
      <c r="I17" s="27">
        <f>INDEX('[4]Short pulse adder 2'!$M$24:$M$52,MATCH(I$6,'[4]Short pulse adder 2'!$B$24:$B$52,0),1)</f>
        <v>-6.45751953125E-2</v>
      </c>
      <c r="J17" s="27">
        <f>INDEX('[4]Short pulse adder 2'!$M$24:$M$52,MATCH(J$6,'[4]Short pulse adder 2'!$B$24:$B$52,0),1)</f>
        <v>-7.8857421875E-2</v>
      </c>
      <c r="K17" s="27">
        <f>INDEX('[4]Short pulse adder 2'!$M$24:$M$52,MATCH(K$6,'[4]Short pulse adder 2'!$B$24:$B$52,0),1)</f>
        <v>-2.886962890625E-2</v>
      </c>
      <c r="L17" s="27">
        <f>INDEX('[4]Short pulse adder 2'!$M$24:$M$52,MATCH(L$6,'[4]Short pulse adder 2'!$B$24:$B$52,0),1)</f>
        <v>-2.484130859375E-2</v>
      </c>
      <c r="M17" s="27">
        <f>INDEX('[4]Short pulse adder 2'!$M$24:$M$52,MATCH(M$6,'[4]Short pulse adder 2'!$B$24:$B$52,0),1)</f>
        <v>-2.081298828125E-2</v>
      </c>
      <c r="N17" s="27">
        <f>INDEX('[4]Short pulse adder 2'!$M$24:$M$52,MATCH(N$6,'[4]Short pulse adder 2'!$B$24:$B$52,0),1)</f>
        <v>-3.3966064453125E-2</v>
      </c>
      <c r="O17" s="27">
        <f>INDEX('[4]Short pulse adder 2'!$M$24:$M$52,MATCH(O$6,'[4]Short pulse adder 2'!$B$24:$B$52,0),1)</f>
        <v>-4.7119140625E-2</v>
      </c>
      <c r="P17" s="27">
        <f>INDEX('[4]Short pulse adder 2'!$M$24:$M$52,MATCH(P$6,'[4]Short pulse adder 2'!$B$24:$B$52,0),1)</f>
        <v>-4.376220703125E-2</v>
      </c>
      <c r="Q17" s="27">
        <f>INDEX('[4]Short pulse adder 2'!$M$24:$M$52,MATCH(Q$6,'[4]Short pulse adder 2'!$B$24:$B$52,0),1)</f>
        <v>-0.125213623046875</v>
      </c>
      <c r="R17" s="27">
        <f>INDEX('[4]Short pulse adder 2'!$M$24:$M$52,MATCH(R$6,'[4]Short pulse adder 2'!$B$24:$B$52,0),1)</f>
        <v>-0.21002197265625</v>
      </c>
      <c r="S17" s="27">
        <f>INDEX('[4]Short pulse adder 2'!$M$24:$M$52,MATCH(S$6,'[4]Short pulse adder 2'!$B$24:$B$52,0),1)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2'!$N$24:$N$52,MATCH(C$6,'[4]Short pulse adder 2'!$B$24:$B$52,0),1)</f>
        <v>0.2496337890625</v>
      </c>
      <c r="D18" s="27">
        <f>INDEX('[4]Short pulse adder 2'!$N$24:$N$52,MATCH(D$6,'[4]Short pulse adder 2'!$B$24:$B$52,0),1)</f>
        <v>0.2496337890625</v>
      </c>
      <c r="E18" s="27">
        <f>INDEX('[4]Short pulse adder 2'!$N$24:$N$52,MATCH(E$6,'[4]Short pulse adder 2'!$B$24:$B$52,0),1)</f>
        <v>0.2496337890625</v>
      </c>
      <c r="F18" s="27">
        <f>INDEX('[4]Short pulse adder 2'!$N$24:$N$52,MATCH(F$6,'[4]Short pulse adder 2'!$B$24:$B$52,0),1)</f>
        <v>0.224609375</v>
      </c>
      <c r="G18" s="27">
        <f>INDEX('[4]Short pulse adder 2'!$N$24:$N$52,MATCH(G$6,'[4]Short pulse adder 2'!$B$24:$B$52,0),1)</f>
        <v>0.10748291015625</v>
      </c>
      <c r="H18" s="27">
        <f>INDEX('[4]Short pulse adder 2'!$N$24:$N$52,MATCH(H$6,'[4]Short pulse adder 2'!$B$24:$B$52,0),1)</f>
        <v>-0.18597412109375</v>
      </c>
      <c r="I18" s="27">
        <f>INDEX('[4]Short pulse adder 2'!$N$24:$N$52,MATCH(I$6,'[4]Short pulse adder 2'!$B$24:$B$52,0),1)</f>
        <v>-0.12884521484375</v>
      </c>
      <c r="J18" s="27">
        <f>INDEX('[4]Short pulse adder 2'!$N$24:$N$52,MATCH(J$6,'[4]Short pulse adder 2'!$B$24:$B$52,0),1)</f>
        <v>-6.915283203125E-2</v>
      </c>
      <c r="K18" s="27">
        <f>INDEX('[4]Short pulse adder 2'!$N$24:$N$52,MATCH(K$6,'[4]Short pulse adder 2'!$B$24:$B$52,0),1)</f>
        <v>-2.38037109375E-2</v>
      </c>
      <c r="L18" s="27">
        <f>INDEX('[4]Short pulse adder 2'!$N$24:$N$52,MATCH(L$6,'[4]Short pulse adder 2'!$B$24:$B$52,0),1)</f>
        <v>-1.57470703125E-2</v>
      </c>
      <c r="M18" s="27">
        <f>INDEX('[4]Short pulse adder 2'!$N$24:$N$52,MATCH(M$6,'[4]Short pulse adder 2'!$B$24:$B$52,0),1)</f>
        <v>-7.6904296875E-3</v>
      </c>
      <c r="N18" s="27">
        <f>INDEX('[4]Short pulse adder 2'!$N$24:$N$52,MATCH(N$6,'[4]Short pulse adder 2'!$B$24:$B$52,0),1)</f>
        <v>-1.9287109375E-2</v>
      </c>
      <c r="O18" s="27">
        <f>INDEX('[4]Short pulse adder 2'!$N$24:$N$52,MATCH(O$6,'[4]Short pulse adder 2'!$B$24:$B$52,0),1)</f>
        <v>-3.08837890625E-2</v>
      </c>
      <c r="P18" s="27">
        <f>INDEX('[4]Short pulse adder 2'!$N$24:$N$52,MATCH(P$6,'[4]Short pulse adder 2'!$B$24:$B$52,0),1)</f>
        <v>-1.6632080078125E-2</v>
      </c>
      <c r="Q18" s="27">
        <f>INDEX('[4]Short pulse adder 2'!$N$24:$N$52,MATCH(Q$6,'[4]Short pulse adder 2'!$B$24:$B$52,0),1)</f>
        <v>-9.4940185546875E-2</v>
      </c>
      <c r="R18" s="27">
        <f>INDEX('[4]Short pulse adder 2'!$N$24:$N$52,MATCH(R$6,'[4]Short pulse adder 2'!$B$24:$B$52,0),1)</f>
        <v>-0.1875</v>
      </c>
      <c r="S18" s="27">
        <f>INDEX('[4]Short pulse adder 2'!$N$24:$N$52,MATCH(S$6,'[4]Short pulse adder 2'!$B$24:$B$52,0),1)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2'!$O$24:$O$52,MATCH(C$6,'[4]Short pulse adder 2'!$B$24:$B$52,0),1)</f>
        <v>0.487060546875</v>
      </c>
      <c r="D19" s="27">
        <f>INDEX('[4]Short pulse adder 2'!$O$24:$O$52,MATCH(D$6,'[4]Short pulse adder 2'!$B$24:$B$52,0),1)</f>
        <v>0.487060546875</v>
      </c>
      <c r="E19" s="27">
        <f>INDEX('[4]Short pulse adder 2'!$O$24:$O$52,MATCH(E$6,'[4]Short pulse adder 2'!$B$24:$B$52,0),1)</f>
        <v>0.487060546875</v>
      </c>
      <c r="F19" s="27">
        <f>INDEX('[4]Short pulse adder 2'!$O$24:$O$52,MATCH(F$6,'[4]Short pulse adder 2'!$B$24:$B$52,0),1)</f>
        <v>0.4840087890625</v>
      </c>
      <c r="G19" s="27">
        <f>INDEX('[4]Short pulse adder 2'!$O$24:$O$52,MATCH(G$6,'[4]Short pulse adder 2'!$B$24:$B$52,0),1)</f>
        <v>0.11663818359375</v>
      </c>
      <c r="H19" s="27">
        <f>INDEX('[4]Short pulse adder 2'!$O$24:$O$52,MATCH(H$6,'[4]Short pulse adder 2'!$B$24:$B$52,0),1)</f>
        <v>-7.208251953125E-2</v>
      </c>
      <c r="I19" s="27">
        <f>INDEX('[4]Short pulse adder 2'!$O$24:$O$52,MATCH(I$6,'[4]Short pulse adder 2'!$B$24:$B$52,0),1)</f>
        <v>-0.1217041015625</v>
      </c>
      <c r="J19" s="27">
        <f>INDEX('[4]Short pulse adder 2'!$O$24:$O$52,MATCH(J$6,'[4]Short pulse adder 2'!$B$24:$B$52,0),1)</f>
        <v>-5.328369140625E-2</v>
      </c>
      <c r="K19" s="27">
        <f>INDEX('[4]Short pulse adder 2'!$O$24:$O$52,MATCH(K$6,'[4]Short pulse adder 2'!$B$24:$B$52,0),1)</f>
        <v>-3.7841796875E-2</v>
      </c>
      <c r="L19" s="27">
        <f>INDEX('[4]Short pulse adder 2'!$O$24:$O$52,MATCH(L$6,'[4]Short pulse adder 2'!$B$24:$B$52,0),1)</f>
        <v>-1.8951416015625E-2</v>
      </c>
      <c r="M19" s="27">
        <f>INDEX('[4]Short pulse adder 2'!$O$24:$O$52,MATCH(M$6,'[4]Short pulse adder 2'!$B$24:$B$52,0),1)</f>
        <v>-6.103515625E-5</v>
      </c>
      <c r="N19" s="27">
        <f>INDEX('[4]Short pulse adder 2'!$O$24:$O$52,MATCH(N$6,'[4]Short pulse adder 2'!$B$24:$B$52,0),1)</f>
        <v>-4.55322265625E-2</v>
      </c>
      <c r="O19" s="27">
        <f>INDEX('[4]Short pulse adder 2'!$O$24:$O$52,MATCH(O$6,'[4]Short pulse adder 2'!$B$24:$B$52,0),1)</f>
        <v>-9.100341796875E-2</v>
      </c>
      <c r="P19" s="27">
        <f>INDEX('[4]Short pulse adder 2'!$O$24:$O$52,MATCH(P$6,'[4]Short pulse adder 2'!$B$24:$B$52,0),1)</f>
        <v>-8.349609375E-2</v>
      </c>
      <c r="Q19" s="27">
        <f>INDEX('[4]Short pulse adder 2'!$O$24:$O$52,MATCH(Q$6,'[4]Short pulse adder 2'!$B$24:$B$52,0),1)</f>
        <v>-0.10174560546875</v>
      </c>
      <c r="R19" s="27">
        <f>INDEX('[4]Short pulse adder 2'!$O$24:$O$52,MATCH(R$6,'[4]Short pulse adder 2'!$B$24:$B$52,0),1)</f>
        <v>-0.12750244140625</v>
      </c>
      <c r="S19" s="27">
        <f>INDEX('[4]Short pulse adder 2'!$O$24:$O$52,MATCH(S$6,'[4]Short pulse adder 2'!$B$24:$B$52,0),1)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2'!$P$24:$P$52,MATCH(C$6,'[4]Short pulse adder 2'!$B$24:$B$52,0),1)</f>
        <v>0.21600341796875</v>
      </c>
      <c r="D20" s="27">
        <f>INDEX('[4]Short pulse adder 2'!$P$24:$P$52,MATCH(D$6,'[4]Short pulse adder 2'!$B$24:$B$52,0),1)</f>
        <v>0.21600341796875</v>
      </c>
      <c r="E20" s="27">
        <f>INDEX('[4]Short pulse adder 2'!$P$24:$P$52,MATCH(E$6,'[4]Short pulse adder 2'!$B$24:$B$52,0),1)</f>
        <v>0.21600341796875</v>
      </c>
      <c r="F20" s="27">
        <f>INDEX('[4]Short pulse adder 2'!$P$24:$P$52,MATCH(F$6,'[4]Short pulse adder 2'!$B$24:$B$52,0),1)</f>
        <v>0.536376953125</v>
      </c>
      <c r="G20" s="27">
        <f>INDEX('[4]Short pulse adder 2'!$P$24:$P$52,MATCH(G$6,'[4]Short pulse adder 2'!$B$24:$B$52,0),1)</f>
        <v>0.125732421875</v>
      </c>
      <c r="H20" s="27">
        <f>INDEX('[4]Short pulse adder 2'!$P$24:$P$52,MATCH(H$6,'[4]Short pulse adder 2'!$B$24:$B$52,0),1)</f>
        <v>-1.40380859375E-3</v>
      </c>
      <c r="I20" s="27">
        <f>INDEX('[4]Short pulse adder 2'!$P$24:$P$52,MATCH(I$6,'[4]Short pulse adder 2'!$B$24:$B$52,0),1)</f>
        <v>-0.11968994140625</v>
      </c>
      <c r="J20" s="27">
        <f>INDEX('[4]Short pulse adder 2'!$P$24:$P$52,MATCH(J$6,'[4]Short pulse adder 2'!$B$24:$B$52,0),1)</f>
        <v>-7.379150390625E-2</v>
      </c>
      <c r="K20" s="27">
        <f>INDEX('[4]Short pulse adder 2'!$P$24:$P$52,MATCH(K$6,'[4]Short pulse adder 2'!$B$24:$B$52,0),1)</f>
        <v>-4.82177734375E-2</v>
      </c>
      <c r="L20" s="27">
        <f>INDEX('[4]Short pulse adder 2'!$P$24:$P$52,MATCH(L$6,'[4]Short pulse adder 2'!$B$24:$B$52,0),1)</f>
        <v>-1.9622802734375E-2</v>
      </c>
      <c r="M20" s="27">
        <f>INDEX('[4]Short pulse adder 2'!$P$24:$P$52,MATCH(M$6,'[4]Short pulse adder 2'!$B$24:$B$52,0),1)</f>
        <v>8.97216796875E-3</v>
      </c>
      <c r="N20" s="27">
        <f>INDEX('[4]Short pulse adder 2'!$P$24:$P$52,MATCH(N$6,'[4]Short pulse adder 2'!$B$24:$B$52,0),1)</f>
        <v>-3.936767578125E-2</v>
      </c>
      <c r="O20" s="27">
        <f>INDEX('[4]Short pulse adder 2'!$P$24:$P$52,MATCH(O$6,'[4]Short pulse adder 2'!$B$24:$B$52,0),1)</f>
        <v>-8.770751953125E-2</v>
      </c>
      <c r="P20" s="27">
        <f>INDEX('[4]Short pulse adder 2'!$P$24:$P$52,MATCH(P$6,'[4]Short pulse adder 2'!$B$24:$B$52,0),1)</f>
        <v>-9.3292236328125E-2</v>
      </c>
      <c r="Q20" s="27">
        <f>INDEX('[4]Short pulse adder 2'!$P$24:$P$52,MATCH(Q$6,'[4]Short pulse adder 2'!$B$24:$B$52,0),1)</f>
        <v>-9.4451904296875E-2</v>
      </c>
      <c r="R20" s="27">
        <f>INDEX('[4]Short pulse adder 2'!$P$24:$P$52,MATCH(R$6,'[4]Short pulse adder 2'!$B$24:$B$52,0),1)</f>
        <v>-9.002685546875E-2</v>
      </c>
      <c r="S20" s="27">
        <f>INDEX('[4]Short pulse adder 2'!$P$24:$P$52,MATCH(S$6,'[4]Short pulse adder 2'!$B$24:$B$52,0),1)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2'!$Q$24:$Q$52,MATCH(C$6,'[4]Short pulse adder 2'!$B$24:$B$52,0),1)</f>
        <v>0.406005859375</v>
      </c>
      <c r="D21" s="27">
        <f>INDEX('[4]Short pulse adder 2'!$Q$24:$Q$52,MATCH(D$6,'[4]Short pulse adder 2'!$B$24:$B$52,0),1)</f>
        <v>0.406005859375</v>
      </c>
      <c r="E21" s="27">
        <f>INDEX('[4]Short pulse adder 2'!$Q$24:$Q$52,MATCH(E$6,'[4]Short pulse adder 2'!$B$24:$B$52,0),1)</f>
        <v>0.22802734375</v>
      </c>
      <c r="F21" s="27">
        <f>INDEX('[4]Short pulse adder 2'!$Q$24:$Q$52,MATCH(F$6,'[4]Short pulse adder 2'!$B$24:$B$52,0),1)</f>
        <v>0.36224365234375</v>
      </c>
      <c r="G21" s="27">
        <f>INDEX('[4]Short pulse adder 2'!$Q$24:$Q$52,MATCH(G$6,'[4]Short pulse adder 2'!$B$24:$B$52,0),1)</f>
        <v>0.13482666015625</v>
      </c>
      <c r="H21" s="27">
        <f>INDEX('[4]Short pulse adder 2'!$Q$24:$Q$52,MATCH(H$6,'[4]Short pulse adder 2'!$B$24:$B$52,0),1)</f>
        <v>0.1263427734375</v>
      </c>
      <c r="I21" s="27">
        <f>INDEX('[4]Short pulse adder 2'!$Q$24:$Q$52,MATCH(I$6,'[4]Short pulse adder 2'!$B$24:$B$52,0),1)</f>
        <v>-4.3701171875E-2</v>
      </c>
      <c r="J21" s="27">
        <f>INDEX('[4]Short pulse adder 2'!$Q$24:$Q$52,MATCH(J$6,'[4]Short pulse adder 2'!$B$24:$B$52,0),1)</f>
        <v>7.568359375E-3</v>
      </c>
      <c r="K21" s="27">
        <f>INDEX('[4]Short pulse adder 2'!$Q$24:$Q$52,MATCH(K$6,'[4]Short pulse adder 2'!$B$24:$B$52,0),1)</f>
        <v>-5.95703125E-2</v>
      </c>
      <c r="L21" s="27">
        <f>INDEX('[4]Short pulse adder 2'!$Q$24:$Q$52,MATCH(L$6,'[4]Short pulse adder 2'!$B$24:$B$52,0),1)</f>
        <v>-9.1552734375E-4</v>
      </c>
      <c r="M21" s="27">
        <f>INDEX('[4]Short pulse adder 2'!$Q$24:$Q$52,MATCH(M$6,'[4]Short pulse adder 2'!$B$24:$B$52,0),1)</f>
        <v>5.77392578125E-2</v>
      </c>
      <c r="N21" s="27">
        <f>INDEX('[4]Short pulse adder 2'!$Q$24:$Q$52,MATCH(N$6,'[4]Short pulse adder 2'!$B$24:$B$52,0),1)</f>
        <v>-3.35693359375E-3</v>
      </c>
      <c r="O21" s="27">
        <f>INDEX('[4]Short pulse adder 2'!$Q$24:$Q$52,MATCH(O$6,'[4]Short pulse adder 2'!$B$24:$B$52,0),1)</f>
        <v>-6.4453125E-2</v>
      </c>
      <c r="P21" s="27">
        <f>INDEX('[4]Short pulse adder 2'!$Q$24:$Q$52,MATCH(P$6,'[4]Short pulse adder 2'!$B$24:$B$52,0),1)</f>
        <v>-6.719970703125E-2</v>
      </c>
      <c r="Q21" s="27">
        <f>INDEX('[4]Short pulse adder 2'!$Q$24:$Q$52,MATCH(Q$6,'[4]Short pulse adder 2'!$B$24:$B$52,0),1)</f>
        <v>-5.87158203125E-2</v>
      </c>
      <c r="R21" s="27">
        <f>INDEX('[4]Short pulse adder 2'!$Q$24:$Q$52,MATCH(R$6,'[4]Short pulse adder 2'!$B$24:$B$52,0),1)</f>
        <v>-4.74853515625E-2</v>
      </c>
      <c r="S21" s="27">
        <f>INDEX('[4]Short pulse adder 2'!$Q$24:$Q$52,MATCH(S$6,'[4]Short pulse adder 2'!$B$24:$B$52,0),1)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2'!$R$24:$R$52,MATCH(C$6,'[4]Short pulse adder 2'!$B$24:$B$52,0),1)</f>
        <v>0.52520751953125</v>
      </c>
      <c r="D22" s="27">
        <f>INDEX('[4]Short pulse adder 2'!$R$24:$R$52,MATCH(D$6,'[4]Short pulse adder 2'!$B$24:$B$52,0),1)</f>
        <v>0.52520751953125</v>
      </c>
      <c r="E22" s="27">
        <f>INDEX('[4]Short pulse adder 2'!$R$24:$R$52,MATCH(E$6,'[4]Short pulse adder 2'!$B$24:$B$52,0),1)</f>
        <v>0.35003662109375</v>
      </c>
      <c r="F22" s="27">
        <f>INDEX('[4]Short pulse adder 2'!$R$24:$R$52,MATCH(F$6,'[4]Short pulse adder 2'!$B$24:$B$52,0),1)</f>
        <v>0.1881103515625</v>
      </c>
      <c r="G22" s="27">
        <f>INDEX('[4]Short pulse adder 2'!$R$24:$R$52,MATCH(G$6,'[4]Short pulse adder 2'!$B$24:$B$52,0),1)</f>
        <v>0.14398193359375</v>
      </c>
      <c r="H22" s="27">
        <f>INDEX('[4]Short pulse adder 2'!$R$24:$R$52,MATCH(H$6,'[4]Short pulse adder 2'!$B$24:$B$52,0),1)</f>
        <v>9.1796875E-2</v>
      </c>
      <c r="I22" s="27">
        <f>INDEX('[4]Short pulse adder 2'!$R$24:$R$52,MATCH(I$6,'[4]Short pulse adder 2'!$B$24:$B$52,0),1)</f>
        <v>-2.0751953125E-2</v>
      </c>
      <c r="J22" s="27">
        <f>INDEX('[4]Short pulse adder 2'!$R$24:$R$52,MATCH(J$6,'[4]Short pulse adder 2'!$B$24:$B$52,0),1)</f>
        <v>7.061767578125E-2</v>
      </c>
      <c r="K22" s="27">
        <f>INDEX('[4]Short pulse adder 2'!$R$24:$R$52,MATCH(K$6,'[4]Short pulse adder 2'!$B$24:$B$52,0),1)</f>
        <v>-3.662109375E-4</v>
      </c>
      <c r="L22" s="27">
        <f>INDEX('[4]Short pulse adder 2'!$R$24:$R$52,MATCH(L$6,'[4]Short pulse adder 2'!$B$24:$B$52,0),1)</f>
        <v>2.50244140625E-2</v>
      </c>
      <c r="M22" s="27">
        <f>INDEX('[4]Short pulse adder 2'!$R$24:$R$52,MATCH(M$6,'[4]Short pulse adder 2'!$B$24:$B$52,0),1)</f>
        <v>5.04150390625E-2</v>
      </c>
      <c r="N22" s="27">
        <f>INDEX('[4]Short pulse adder 2'!$R$24:$R$52,MATCH(N$6,'[4]Short pulse adder 2'!$B$24:$B$52,0),1)</f>
        <v>1.52587890625E-2</v>
      </c>
      <c r="O22" s="27">
        <f>INDEX('[4]Short pulse adder 2'!$R$24:$R$52,MATCH(O$6,'[4]Short pulse adder 2'!$B$24:$B$52,0),1)</f>
        <v>-1.98974609375E-2</v>
      </c>
      <c r="P22" s="27">
        <f>INDEX('[4]Short pulse adder 2'!$R$24:$R$52,MATCH(P$6,'[4]Short pulse adder 2'!$B$24:$B$52,0),1)</f>
        <v>-1.9195556640625E-2</v>
      </c>
      <c r="Q22" s="27">
        <f>INDEX('[4]Short pulse adder 2'!$R$24:$R$52,MATCH(Q$6,'[4]Short pulse adder 2'!$B$24:$B$52,0),1)</f>
        <v>-9.246826171875E-3</v>
      </c>
      <c r="R22" s="27">
        <f>INDEX('[4]Short pulse adder 2'!$R$24:$R$52,MATCH(R$6,'[4]Short pulse adder 2'!$B$24:$B$52,0),1)</f>
        <v>0</v>
      </c>
      <c r="S22" s="27">
        <f>INDEX('[4]Short pulse adder 2'!$R$24:$R$52,MATCH(S$6,'[4]Short pulse adder 2'!$B$24:$B$52,0),1)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2'!$S$24:$S$52,MATCH(C$6,'[4]Short pulse adder 2'!$B$24:$B$52,0),1)</f>
        <v>0.52520751953125</v>
      </c>
      <c r="D23" s="27">
        <f>INDEX('[4]Short pulse adder 2'!$S$24:$S$52,MATCH(D$6,'[4]Short pulse adder 2'!$B$24:$B$52,0),1)</f>
        <v>0.52520751953125</v>
      </c>
      <c r="E23" s="27">
        <f>INDEX('[4]Short pulse adder 2'!$S$24:$S$52,MATCH(E$6,'[4]Short pulse adder 2'!$B$24:$B$52,0),1)</f>
        <v>0.35003662109375</v>
      </c>
      <c r="F23" s="27">
        <f>INDEX('[4]Short pulse adder 2'!$S$24:$S$52,MATCH(F$6,'[4]Short pulse adder 2'!$B$24:$B$52,0),1)</f>
        <v>0.1881103515625</v>
      </c>
      <c r="G23" s="27">
        <f>INDEX('[4]Short pulse adder 2'!$S$24:$S$52,MATCH(G$6,'[4]Short pulse adder 2'!$B$24:$B$52,0),1)</f>
        <v>0.14398193359375</v>
      </c>
      <c r="H23" s="27">
        <f>INDEX('[4]Short pulse adder 2'!$S$24:$S$52,MATCH(H$6,'[4]Short pulse adder 2'!$B$24:$B$52,0),1)</f>
        <v>9.1796875E-2</v>
      </c>
      <c r="I23" s="27">
        <f>INDEX('[4]Short pulse adder 2'!$S$24:$S$52,MATCH(I$6,'[4]Short pulse adder 2'!$B$24:$B$52,0),1)</f>
        <v>-2.0751953125E-2</v>
      </c>
      <c r="J23" s="27">
        <f>INDEX('[4]Short pulse adder 2'!$S$24:$S$52,MATCH(J$6,'[4]Short pulse adder 2'!$B$24:$B$52,0),1)</f>
        <v>7.061767578125E-2</v>
      </c>
      <c r="K23" s="27">
        <f>INDEX('[4]Short pulse adder 2'!$S$24:$S$52,MATCH(K$6,'[4]Short pulse adder 2'!$B$24:$B$52,0),1)</f>
        <v>-3.662109375E-4</v>
      </c>
      <c r="L23" s="27">
        <f>INDEX('[4]Short pulse adder 2'!$S$24:$S$52,MATCH(L$6,'[4]Short pulse adder 2'!$B$24:$B$52,0),1)</f>
        <v>2.50244140625E-2</v>
      </c>
      <c r="M23" s="27">
        <f>INDEX('[4]Short pulse adder 2'!$S$24:$S$52,MATCH(M$6,'[4]Short pulse adder 2'!$B$24:$B$52,0),1)</f>
        <v>5.04150390625E-2</v>
      </c>
      <c r="N23" s="27">
        <f>INDEX('[4]Short pulse adder 2'!$S$24:$S$52,MATCH(N$6,'[4]Short pulse adder 2'!$B$24:$B$52,0),1)</f>
        <v>1.52587890625E-2</v>
      </c>
      <c r="O23" s="27">
        <f>INDEX('[4]Short pulse adder 2'!$S$24:$S$52,MATCH(O$6,'[4]Short pulse adder 2'!$B$24:$B$52,0),1)</f>
        <v>-1.98974609375E-2</v>
      </c>
      <c r="P23" s="27">
        <f>INDEX('[4]Short pulse adder 2'!$S$24:$S$52,MATCH(P$6,'[4]Short pulse adder 2'!$B$24:$B$52,0),1)</f>
        <v>-1.9195556640625E-2</v>
      </c>
      <c r="Q23" s="27">
        <f>INDEX('[4]Short pulse adder 2'!$S$24:$S$52,MATCH(Q$6,'[4]Short pulse adder 2'!$B$24:$B$52,0),1)</f>
        <v>-9.246826171875E-3</v>
      </c>
      <c r="R23" s="27">
        <f>INDEX('[4]Short pulse adder 2'!$S$24:$S$52,MATCH(R$6,'[4]Short pulse adder 2'!$B$24:$B$52,0),1)</f>
        <v>0</v>
      </c>
      <c r="S23" s="27">
        <f>INDEX('[4]Short pulse adder 2'!$S$24:$S$52,MATCH(S$6,'[4]Short pulse adder 2'!$B$24:$B$52,0),1)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13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3'!$C$24:$C$52,MATCH(C$6,'[4]Short pulse adder 3'!$B$24:$B$52,0),1)</f>
        <v>-5.55419921875E-3</v>
      </c>
      <c r="D7" s="27">
        <f>INDEX('[4]Short pulse adder 3'!$C$24:$C$52,MATCH(D$6,'[4]Short pulse adder 3'!$B$24:$B$52,0),1)</f>
        <v>-5.55419921875E-3</v>
      </c>
      <c r="E7" s="27">
        <f>INDEX('[4]Short pulse adder 3'!$C$24:$C$52,MATCH(E$6,'[4]Short pulse adder 3'!$B$24:$B$52,0),1)</f>
        <v>-5.55419921875E-3</v>
      </c>
      <c r="F7" s="27">
        <f>INDEX('[4]Short pulse adder 3'!$C$24:$C$52,MATCH(F$6,'[4]Short pulse adder 3'!$B$24:$B$52,0),1)</f>
        <v>-5.55419921875E-3</v>
      </c>
      <c r="G7" s="27">
        <f>INDEX('[4]Short pulse adder 3'!$C$24:$C$52,MATCH(G$6,'[4]Short pulse adder 3'!$B$24:$B$52,0),1)</f>
        <v>-5.9814453125E-3</v>
      </c>
      <c r="H7" s="27">
        <f>INDEX('[4]Short pulse adder 3'!$C$24:$C$52,MATCH(H$6,'[4]Short pulse adder 3'!$B$24:$B$52,0),1)</f>
        <v>5.67626953125E-3</v>
      </c>
      <c r="I7" s="27">
        <f>INDEX('[4]Short pulse adder 3'!$C$24:$C$52,MATCH(I$6,'[4]Short pulse adder 3'!$B$24:$B$52,0),1)</f>
        <v>5.0048828125E-3</v>
      </c>
      <c r="J7" s="27">
        <f>INDEX('[4]Short pulse adder 3'!$C$24:$C$52,MATCH(J$6,'[4]Short pulse adder 3'!$B$24:$B$52,0),1)</f>
        <v>4.33349609375E-3</v>
      </c>
      <c r="K7" s="27">
        <f>INDEX('[4]Short pulse adder 3'!$C$24:$C$52,MATCH(K$6,'[4]Short pulse adder 3'!$B$24:$B$52,0),1)</f>
        <v>3.662109375E-3</v>
      </c>
      <c r="L7" s="27">
        <f>INDEX('[4]Short pulse adder 3'!$C$24:$C$52,MATCH(L$6,'[4]Short pulse adder 3'!$B$24:$B$52,0),1)</f>
        <v>2.960205078125E-3</v>
      </c>
      <c r="M7" s="27">
        <f>INDEX('[4]Short pulse adder 3'!$C$24:$C$52,MATCH(M$6,'[4]Short pulse adder 3'!$B$24:$B$52,0),1)</f>
        <v>2.25830078125E-3</v>
      </c>
      <c r="N7" s="27">
        <f>INDEX('[4]Short pulse adder 3'!$C$24:$C$52,MATCH(N$6,'[4]Short pulse adder 3'!$B$24:$B$52,0),1)</f>
        <v>5.18798828125E-4</v>
      </c>
      <c r="O7" s="27">
        <f>INDEX('[4]Short pulse adder 3'!$C$24:$C$52,MATCH(O$6,'[4]Short pulse adder 3'!$B$24:$B$52,0),1)</f>
        <v>-1.220703125E-3</v>
      </c>
      <c r="P7" s="27">
        <f>INDEX('[4]Short pulse adder 3'!$C$24:$C$52,MATCH(P$6,'[4]Short pulse adder 3'!$B$24:$B$52,0),1)</f>
        <v>-4.08935546875E-2</v>
      </c>
      <c r="Q7" s="27">
        <f>INDEX('[4]Short pulse adder 3'!$C$24:$C$52,MATCH(Q$6,'[4]Short pulse adder 3'!$B$24:$B$52,0),1)</f>
        <v>-0.120269775390625</v>
      </c>
      <c r="R7" s="27">
        <f>INDEX('[4]Short pulse adder 3'!$C$24:$C$52,MATCH(R$6,'[4]Short pulse adder 3'!$B$24:$B$52,0),1)</f>
        <v>-0.15997314453125</v>
      </c>
      <c r="S7" s="27">
        <f>INDEX('[4]Short pulse adder 3'!$C$24:$C$52,MATCH(S$6,'[4]Short pulse adder 3'!$B$24:$B$52,0),1)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3'!$D$24:$D$52,MATCH(C$6,'[4]Short pulse adder 3'!$B$24:$B$52,0),1)</f>
        <v>-2.74658203125E-3</v>
      </c>
      <c r="D8" s="27">
        <f>INDEX('[4]Short pulse adder 3'!$D$24:$D$52,MATCH(D$6,'[4]Short pulse adder 3'!$B$24:$B$52,0),1)</f>
        <v>-2.74658203125E-3</v>
      </c>
      <c r="E8" s="27">
        <f>INDEX('[4]Short pulse adder 3'!$D$24:$D$52,MATCH(E$6,'[4]Short pulse adder 3'!$B$24:$B$52,0),1)</f>
        <v>-2.74658203125E-3</v>
      </c>
      <c r="F8" s="27">
        <f>INDEX('[4]Short pulse adder 3'!$D$24:$D$52,MATCH(F$6,'[4]Short pulse adder 3'!$B$24:$B$52,0),1)</f>
        <v>-2.74658203125E-3</v>
      </c>
      <c r="G8" s="27">
        <f>INDEX('[4]Short pulse adder 3'!$D$24:$D$52,MATCH(G$6,'[4]Short pulse adder 3'!$B$24:$B$52,0),1)</f>
        <v>1.904296875E-2</v>
      </c>
      <c r="H8" s="27">
        <f>INDEX('[4]Short pulse adder 3'!$D$24:$D$52,MATCH(H$6,'[4]Short pulse adder 3'!$B$24:$B$52,0),1)</f>
        <v>-2.99072265625E-3</v>
      </c>
      <c r="I8" s="27">
        <f>INDEX('[4]Short pulse adder 3'!$D$24:$D$52,MATCH(I$6,'[4]Short pulse adder 3'!$B$24:$B$52,0),1)</f>
        <v>-7.50732421875E-3</v>
      </c>
      <c r="J8" s="27">
        <f>INDEX('[4]Short pulse adder 3'!$D$24:$D$52,MATCH(J$6,'[4]Short pulse adder 3'!$B$24:$B$52,0),1)</f>
        <v>-6.8359375E-3</v>
      </c>
      <c r="K8" s="27">
        <f>INDEX('[4]Short pulse adder 3'!$D$24:$D$52,MATCH(K$6,'[4]Short pulse adder 3'!$B$24:$B$52,0),1)</f>
        <v>-7.14111328125E-3</v>
      </c>
      <c r="L8" s="27">
        <f>INDEX('[4]Short pulse adder 3'!$D$24:$D$52,MATCH(L$6,'[4]Short pulse adder 3'!$B$24:$B$52,0),1)</f>
        <v>-5.31005859375E-3</v>
      </c>
      <c r="M8" s="27">
        <f>INDEX('[4]Short pulse adder 3'!$D$24:$D$52,MATCH(M$6,'[4]Short pulse adder 3'!$B$24:$B$52,0),1)</f>
        <v>-3.47900390625E-3</v>
      </c>
      <c r="N8" s="27">
        <f>INDEX('[4]Short pulse adder 3'!$D$24:$D$52,MATCH(N$6,'[4]Short pulse adder 3'!$B$24:$B$52,0),1)</f>
        <v>-4.852294921875E-3</v>
      </c>
      <c r="O8" s="27">
        <f>INDEX('[4]Short pulse adder 3'!$D$24:$D$52,MATCH(O$6,'[4]Short pulse adder 3'!$B$24:$B$52,0),1)</f>
        <v>-6.2255859375E-3</v>
      </c>
      <c r="P8" s="27">
        <f>INDEX('[4]Short pulse adder 3'!$D$24:$D$52,MATCH(P$6,'[4]Short pulse adder 3'!$B$24:$B$52,0),1)</f>
        <v>-5.1544189453125E-2</v>
      </c>
      <c r="Q8" s="27">
        <f>INDEX('[4]Short pulse adder 3'!$D$24:$D$52,MATCH(Q$6,'[4]Short pulse adder 3'!$B$24:$B$52,0),1)</f>
        <v>-0.142181396484375</v>
      </c>
      <c r="R8" s="27">
        <f>INDEX('[4]Short pulse adder 3'!$D$24:$D$52,MATCH(R$6,'[4]Short pulse adder 3'!$B$24:$B$52,0),1)</f>
        <v>-0.1875</v>
      </c>
      <c r="S8" s="27">
        <f>INDEX('[4]Short pulse adder 3'!$D$24:$D$52,MATCH(S$6,'[4]Short pulse adder 3'!$B$24:$B$52,0),1)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3'!$E$24:$E$52,MATCH(C$6,'[4]Short pulse adder 3'!$B$24:$B$52,0),1)</f>
        <v>1.45263671875E-2</v>
      </c>
      <c r="D9" s="27">
        <f>INDEX('[4]Short pulse adder 3'!$E$24:$E$52,MATCH(D$6,'[4]Short pulse adder 3'!$B$24:$B$52,0),1)</f>
        <v>1.45263671875E-2</v>
      </c>
      <c r="E9" s="27">
        <f>INDEX('[4]Short pulse adder 3'!$E$24:$E$52,MATCH(E$6,'[4]Short pulse adder 3'!$B$24:$B$52,0),1)</f>
        <v>1.45263671875E-2</v>
      </c>
      <c r="F9" s="27">
        <f>INDEX('[4]Short pulse adder 3'!$E$24:$E$52,MATCH(F$6,'[4]Short pulse adder 3'!$B$24:$B$52,0),1)</f>
        <v>1.45263671875E-2</v>
      </c>
      <c r="G9" s="27">
        <f>INDEX('[4]Short pulse adder 3'!$E$24:$E$52,MATCH(G$6,'[4]Short pulse adder 3'!$B$24:$B$52,0),1)</f>
        <v>4.40673828125E-2</v>
      </c>
      <c r="H9" s="27">
        <f>INDEX('[4]Short pulse adder 3'!$E$24:$E$52,MATCH(H$6,'[4]Short pulse adder 3'!$B$24:$B$52,0),1)</f>
        <v>-1.971435546875E-2</v>
      </c>
      <c r="I9" s="27">
        <f>INDEX('[4]Short pulse adder 3'!$E$24:$E$52,MATCH(I$6,'[4]Short pulse adder 3'!$B$24:$B$52,0),1)</f>
        <v>-2.001953125E-2</v>
      </c>
      <c r="J9" s="27">
        <f>INDEX('[4]Short pulse adder 3'!$E$24:$E$52,MATCH(J$6,'[4]Short pulse adder 3'!$B$24:$B$52,0),1)</f>
        <v>-1.806640625E-2</v>
      </c>
      <c r="K9" s="27">
        <f>INDEX('[4]Short pulse adder 3'!$E$24:$E$52,MATCH(K$6,'[4]Short pulse adder 3'!$B$24:$B$52,0),1)</f>
        <v>-1.800537109375E-2</v>
      </c>
      <c r="L9" s="27">
        <f>INDEX('[4]Short pulse adder 3'!$E$24:$E$52,MATCH(L$6,'[4]Short pulse adder 3'!$B$24:$B$52,0),1)</f>
        <v>-1.4923095703125E-2</v>
      </c>
      <c r="M9" s="27">
        <f>INDEX('[4]Short pulse adder 3'!$E$24:$E$52,MATCH(M$6,'[4]Short pulse adder 3'!$B$24:$B$52,0),1)</f>
        <v>-1.18408203125E-2</v>
      </c>
      <c r="N9" s="27">
        <f>INDEX('[4]Short pulse adder 3'!$E$24:$E$52,MATCH(N$6,'[4]Short pulse adder 3'!$B$24:$B$52,0),1)</f>
        <v>-1.0467529296875E-2</v>
      </c>
      <c r="O9" s="27">
        <f>INDEX('[4]Short pulse adder 3'!$E$24:$E$52,MATCH(O$6,'[4]Short pulse adder 3'!$B$24:$B$52,0),1)</f>
        <v>-9.09423828125E-3</v>
      </c>
      <c r="P9" s="27">
        <f>INDEX('[4]Short pulse adder 3'!$E$24:$E$52,MATCH(P$6,'[4]Short pulse adder 3'!$B$24:$B$52,0),1)</f>
        <v>-5.9326171875E-2</v>
      </c>
      <c r="Q9" s="27">
        <f>INDEX('[4]Short pulse adder 3'!$E$24:$E$52,MATCH(Q$6,'[4]Short pulse adder 3'!$B$24:$B$52,0),1)</f>
        <v>-0.1597900390625</v>
      </c>
      <c r="R9" s="27">
        <f>INDEX('[4]Short pulse adder 3'!$E$24:$E$52,MATCH(R$6,'[4]Short pulse adder 3'!$B$24:$B$52,0),1)</f>
        <v>-0.21002197265625</v>
      </c>
      <c r="S9" s="27">
        <f>INDEX('[4]Short pulse adder 3'!$E$24:$E$52,MATCH(S$6,'[4]Short pulse adder 3'!$B$24:$B$52,0),1)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3'!$F$24:$F$52,MATCH(C$6,'[4]Short pulse adder 3'!$B$24:$B$52,0),1)</f>
        <v>-2.239990234375E-2</v>
      </c>
      <c r="D10" s="27">
        <f>INDEX('[4]Short pulse adder 3'!$F$24:$F$52,MATCH(D$6,'[4]Short pulse adder 3'!$B$24:$B$52,0),1)</f>
        <v>-2.239990234375E-2</v>
      </c>
      <c r="E10" s="27">
        <f>INDEX('[4]Short pulse adder 3'!$F$24:$F$52,MATCH(E$6,'[4]Short pulse adder 3'!$B$24:$B$52,0),1)</f>
        <v>-2.239990234375E-2</v>
      </c>
      <c r="F10" s="27">
        <f>INDEX('[4]Short pulse adder 3'!$F$24:$F$52,MATCH(F$6,'[4]Short pulse adder 3'!$B$24:$B$52,0),1)</f>
        <v>1.46484375E-2</v>
      </c>
      <c r="G10" s="27">
        <f>INDEX('[4]Short pulse adder 3'!$F$24:$F$52,MATCH(G$6,'[4]Short pulse adder 3'!$B$24:$B$52,0),1)</f>
        <v>6.9091796875E-2</v>
      </c>
      <c r="H10" s="27">
        <f>INDEX('[4]Short pulse adder 3'!$F$24:$F$52,MATCH(H$6,'[4]Short pulse adder 3'!$B$24:$B$52,0),1)</f>
        <v>-3.668212890625E-2</v>
      </c>
      <c r="I10" s="27">
        <f>INDEX('[4]Short pulse adder 3'!$F$24:$F$52,MATCH(I$6,'[4]Short pulse adder 3'!$B$24:$B$52,0),1)</f>
        <v>-3.253173828125E-2</v>
      </c>
      <c r="J10" s="27">
        <f>INDEX('[4]Short pulse adder 3'!$F$24:$F$52,MATCH(J$6,'[4]Short pulse adder 3'!$B$24:$B$52,0),1)</f>
        <v>-2.923583984375E-2</v>
      </c>
      <c r="K10" s="27">
        <f>INDEX('[4]Short pulse adder 3'!$F$24:$F$52,MATCH(K$6,'[4]Short pulse adder 3'!$B$24:$B$52,0),1)</f>
        <v>-2.880859375E-2</v>
      </c>
      <c r="L10" s="27">
        <f>INDEX('[4]Short pulse adder 3'!$F$24:$F$52,MATCH(L$6,'[4]Short pulse adder 3'!$B$24:$B$52,0),1)</f>
        <v>-2.16064453125E-2</v>
      </c>
      <c r="M10" s="27">
        <f>INDEX('[4]Short pulse adder 3'!$F$24:$F$52,MATCH(M$6,'[4]Short pulse adder 3'!$B$24:$B$52,0),1)</f>
        <v>-1.4404296875E-2</v>
      </c>
      <c r="N10" s="27">
        <f>INDEX('[4]Short pulse adder 3'!$F$24:$F$52,MATCH(N$6,'[4]Short pulse adder 3'!$B$24:$B$52,0),1)</f>
        <v>-1.4923095703125E-2</v>
      </c>
      <c r="O10" s="27">
        <f>INDEX('[4]Short pulse adder 3'!$F$24:$F$52,MATCH(O$6,'[4]Short pulse adder 3'!$B$24:$B$52,0),1)</f>
        <v>-1.544189453125E-2</v>
      </c>
      <c r="P10" s="27">
        <f>INDEX('[4]Short pulse adder 3'!$F$24:$F$52,MATCH(P$6,'[4]Short pulse adder 3'!$B$24:$B$52,0),1)</f>
        <v>-6.8450927734375E-2</v>
      </c>
      <c r="Q10" s="27">
        <f>INDEX('[4]Short pulse adder 3'!$F$24:$F$52,MATCH(Q$6,'[4]Short pulse adder 3'!$B$24:$B$52,0),1)</f>
        <v>-0.174468994140625</v>
      </c>
      <c r="R10" s="27">
        <f>INDEX('[4]Short pulse adder 3'!$F$24:$F$52,MATCH(R$6,'[4]Short pulse adder 3'!$B$24:$B$52,0),1)</f>
        <v>-0.22747802734375</v>
      </c>
      <c r="S10" s="27">
        <f>INDEX('[4]Short pulse adder 3'!$F$24:$F$52,MATCH(S$6,'[4]Short pulse adder 3'!$B$24:$B$52,0),1)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3'!$G$24:$G$52,MATCH(C$6,'[4]Short pulse adder 3'!$B$24:$B$52,0),1)</f>
        <v>-5.82275390625E-2</v>
      </c>
      <c r="D11" s="27">
        <f>INDEX('[4]Short pulse adder 3'!$G$24:$G$52,MATCH(D$6,'[4]Short pulse adder 3'!$B$24:$B$52,0),1)</f>
        <v>-5.82275390625E-2</v>
      </c>
      <c r="E11" s="27">
        <f>INDEX('[4]Short pulse adder 3'!$G$24:$G$52,MATCH(E$6,'[4]Short pulse adder 3'!$B$24:$B$52,0),1)</f>
        <v>-5.82275390625E-2</v>
      </c>
      <c r="F11" s="27">
        <f>INDEX('[4]Short pulse adder 3'!$G$24:$G$52,MATCH(F$6,'[4]Short pulse adder 3'!$B$24:$B$52,0),1)</f>
        <v>-5.438232421875E-2</v>
      </c>
      <c r="G11" s="27">
        <f>INDEX('[4]Short pulse adder 3'!$G$24:$G$52,MATCH(G$6,'[4]Short pulse adder 3'!$B$24:$B$52,0),1)</f>
        <v>-6.28662109375E-2</v>
      </c>
      <c r="H11" s="27">
        <f>INDEX('[4]Short pulse adder 3'!$G$24:$G$52,MATCH(H$6,'[4]Short pulse adder 3'!$B$24:$B$52,0),1)</f>
        <v>-4.852294921875E-2</v>
      </c>
      <c r="I11" s="27">
        <f>INDEX('[4]Short pulse adder 3'!$G$24:$G$52,MATCH(I$6,'[4]Short pulse adder 3'!$B$24:$B$52,0),1)</f>
        <v>-4.50439453125E-2</v>
      </c>
      <c r="J11" s="27">
        <f>INDEX('[4]Short pulse adder 3'!$G$24:$G$52,MATCH(J$6,'[4]Short pulse adder 3'!$B$24:$B$52,0),1)</f>
        <v>-4.04052734375E-2</v>
      </c>
      <c r="K11" s="27">
        <f>INDEX('[4]Short pulse adder 3'!$G$24:$G$52,MATCH(K$6,'[4]Short pulse adder 3'!$B$24:$B$52,0),1)</f>
        <v>-3.96728515625E-2</v>
      </c>
      <c r="L11" s="27">
        <f>INDEX('[4]Short pulse adder 3'!$G$24:$G$52,MATCH(L$6,'[4]Short pulse adder 3'!$B$24:$B$52,0),1)</f>
        <v>-3.7445068359375E-2</v>
      </c>
      <c r="M11" s="27">
        <f>INDEX('[4]Short pulse adder 3'!$G$24:$G$52,MATCH(M$6,'[4]Short pulse adder 3'!$B$24:$B$52,0),1)</f>
        <v>-3.521728515625E-2</v>
      </c>
      <c r="N11" s="27">
        <f>INDEX('[4]Short pulse adder 3'!$G$24:$G$52,MATCH(N$6,'[4]Short pulse adder 3'!$B$24:$B$52,0),1)</f>
        <v>-2.703857421875E-2</v>
      </c>
      <c r="O11" s="27">
        <f>INDEX('[4]Short pulse adder 3'!$G$24:$G$52,MATCH(O$6,'[4]Short pulse adder 3'!$B$24:$B$52,0),1)</f>
        <v>-1.885986328125E-2</v>
      </c>
      <c r="P11" s="27">
        <f>INDEX('[4]Short pulse adder 3'!$G$24:$G$52,MATCH(P$6,'[4]Short pulse adder 3'!$B$24:$B$52,0),1)</f>
        <v>-2.0660400390625E-2</v>
      </c>
      <c r="Q11" s="27">
        <f>INDEX('[4]Short pulse adder 3'!$G$24:$G$52,MATCH(Q$6,'[4]Short pulse adder 3'!$B$24:$B$52,0),1)</f>
        <v>-0.1312255859375</v>
      </c>
      <c r="R11" s="27">
        <f>INDEX('[4]Short pulse adder 3'!$G$24:$G$52,MATCH(R$6,'[4]Short pulse adder 3'!$B$24:$B$52,0),1)</f>
        <v>-0.239990234375</v>
      </c>
      <c r="S11" s="27">
        <f>INDEX('[4]Short pulse adder 3'!$G$24:$G$52,MATCH(S$6,'[4]Short pulse adder 3'!$B$24:$B$52,0),1)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3'!$H$24:$H$52,MATCH(C$6,'[4]Short pulse adder 3'!$B$24:$B$52,0),1)</f>
        <v>1.85546875E-2</v>
      </c>
      <c r="D12" s="27">
        <f>INDEX('[4]Short pulse adder 3'!$H$24:$H$52,MATCH(D$6,'[4]Short pulse adder 3'!$B$24:$B$52,0),1)</f>
        <v>1.85546875E-2</v>
      </c>
      <c r="E12" s="27">
        <f>INDEX('[4]Short pulse adder 3'!$H$24:$H$52,MATCH(E$6,'[4]Short pulse adder 3'!$B$24:$B$52,0),1)</f>
        <v>1.85546875E-2</v>
      </c>
      <c r="F12" s="27">
        <f>INDEX('[4]Short pulse adder 3'!$H$24:$H$52,MATCH(F$6,'[4]Short pulse adder 3'!$B$24:$B$52,0),1)</f>
        <v>-2.81982421875E-2</v>
      </c>
      <c r="G12" s="27">
        <f>INDEX('[4]Short pulse adder 3'!$H$24:$H$52,MATCH(G$6,'[4]Short pulse adder 3'!$B$24:$B$52,0),1)</f>
        <v>-3.6376953125E-2</v>
      </c>
      <c r="H12" s="27">
        <f>INDEX('[4]Short pulse adder 3'!$H$24:$H$52,MATCH(H$6,'[4]Short pulse adder 3'!$B$24:$B$52,0),1)</f>
        <v>1.26953125E-2</v>
      </c>
      <c r="I12" s="27">
        <f>INDEX('[4]Short pulse adder 3'!$H$24:$H$52,MATCH(I$6,'[4]Short pulse adder 3'!$B$24:$B$52,0),1)</f>
        <v>-2.1484375E-2</v>
      </c>
      <c r="J12" s="27">
        <f>INDEX('[4]Short pulse adder 3'!$H$24:$H$52,MATCH(J$6,'[4]Short pulse adder 3'!$B$24:$B$52,0),1)</f>
        <v>1.983642578125E-2</v>
      </c>
      <c r="K12" s="27">
        <f>INDEX('[4]Short pulse adder 3'!$H$24:$H$52,MATCH(K$6,'[4]Short pulse adder 3'!$B$24:$B$52,0),1)</f>
        <v>-3.5400390625E-2</v>
      </c>
      <c r="L12" s="27">
        <f>INDEX('[4]Short pulse adder 3'!$H$24:$H$52,MATCH(L$6,'[4]Short pulse adder 3'!$B$24:$B$52,0),1)</f>
        <v>-1.7059326171875E-2</v>
      </c>
      <c r="M12" s="27">
        <f>INDEX('[4]Short pulse adder 3'!$H$24:$H$52,MATCH(M$6,'[4]Short pulse adder 3'!$B$24:$B$52,0),1)</f>
        <v>1.28173828125E-3</v>
      </c>
      <c r="N12" s="27">
        <f>INDEX('[4]Short pulse adder 3'!$H$24:$H$52,MATCH(N$6,'[4]Short pulse adder 3'!$B$24:$B$52,0),1)</f>
        <v>-3.3935546875E-2</v>
      </c>
      <c r="O12" s="27">
        <f>INDEX('[4]Short pulse adder 3'!$H$24:$H$52,MATCH(O$6,'[4]Short pulse adder 3'!$B$24:$B$52,0),1)</f>
        <v>-6.915283203125E-2</v>
      </c>
      <c r="P12" s="27">
        <f>INDEX('[4]Short pulse adder 3'!$H$24:$H$52,MATCH(P$6,'[4]Short pulse adder 3'!$B$24:$B$52,0),1)</f>
        <v>-5.1666259765625E-2</v>
      </c>
      <c r="Q12" s="27">
        <f>INDEX('[4]Short pulse adder 3'!$H$24:$H$52,MATCH(Q$6,'[4]Short pulse adder 3'!$B$24:$B$52,0),1)</f>
        <v>-0.140838623046875</v>
      </c>
      <c r="R12" s="27">
        <f>INDEX('[4]Short pulse adder 3'!$H$24:$H$52,MATCH(R$6,'[4]Short pulse adder 3'!$B$24:$B$52,0),1)</f>
        <v>-0.24749755859375</v>
      </c>
      <c r="S12" s="27">
        <f>INDEX('[4]Short pulse adder 3'!$H$24:$H$52,MATCH(S$6,'[4]Short pulse adder 3'!$B$24:$B$52,0),1)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3'!$I$24:$I$52,MATCH(C$6,'[4]Short pulse adder 3'!$B$24:$B$52,0),1)</f>
        <v>4.608154296875E-2</v>
      </c>
      <c r="D13" s="27">
        <f>INDEX('[4]Short pulse adder 3'!$I$24:$I$52,MATCH(D$6,'[4]Short pulse adder 3'!$B$24:$B$52,0),1)</f>
        <v>4.608154296875E-2</v>
      </c>
      <c r="E13" s="27">
        <f>INDEX('[4]Short pulse adder 3'!$I$24:$I$52,MATCH(E$6,'[4]Short pulse adder 3'!$B$24:$B$52,0),1)</f>
        <v>4.608154296875E-2</v>
      </c>
      <c r="F13" s="27">
        <f>INDEX('[4]Short pulse adder 3'!$I$24:$I$52,MATCH(F$6,'[4]Short pulse adder 3'!$B$24:$B$52,0),1)</f>
        <v>-3.997802734375E-2</v>
      </c>
      <c r="G13" s="27">
        <f>INDEX('[4]Short pulse adder 3'!$I$24:$I$52,MATCH(G$6,'[4]Short pulse adder 3'!$B$24:$B$52,0),1)</f>
        <v>-4.412841796875E-2</v>
      </c>
      <c r="H13" s="27">
        <f>INDEX('[4]Short pulse adder 3'!$I$24:$I$52,MATCH(H$6,'[4]Short pulse adder 3'!$B$24:$B$52,0),1)</f>
        <v>2.42919921875E-2</v>
      </c>
      <c r="I13" s="27">
        <f>INDEX('[4]Short pulse adder 3'!$I$24:$I$52,MATCH(I$6,'[4]Short pulse adder 3'!$B$24:$B$52,0),1)</f>
        <v>-1.220703125E-3</v>
      </c>
      <c r="J13" s="27">
        <f>INDEX('[4]Short pulse adder 3'!$I$24:$I$52,MATCH(J$6,'[4]Short pulse adder 3'!$B$24:$B$52,0),1)</f>
        <v>-1.239013671875E-2</v>
      </c>
      <c r="K13" s="27">
        <f>INDEX('[4]Short pulse adder 3'!$I$24:$I$52,MATCH(K$6,'[4]Short pulse adder 3'!$B$24:$B$52,0),1)</f>
        <v>-1.77001953125E-3</v>
      </c>
      <c r="L13" s="27">
        <f>INDEX('[4]Short pulse adder 3'!$I$24:$I$52,MATCH(L$6,'[4]Short pulse adder 3'!$B$24:$B$52,0),1)</f>
        <v>1.556396484375E-3</v>
      </c>
      <c r="M13" s="27">
        <f>INDEX('[4]Short pulse adder 3'!$I$24:$I$52,MATCH(M$6,'[4]Short pulse adder 3'!$B$24:$B$52,0),1)</f>
        <v>4.8828125E-3</v>
      </c>
      <c r="N13" s="27">
        <f>INDEX('[4]Short pulse adder 3'!$I$24:$I$52,MATCH(N$6,'[4]Short pulse adder 3'!$B$24:$B$52,0),1)</f>
        <v>-3.8299560546875E-2</v>
      </c>
      <c r="O13" s="27">
        <f>INDEX('[4]Short pulse adder 3'!$I$24:$I$52,MATCH(O$6,'[4]Short pulse adder 3'!$B$24:$B$52,0),1)</f>
        <v>-8.148193359375E-2</v>
      </c>
      <c r="P13" s="27">
        <f>INDEX('[4]Short pulse adder 3'!$I$24:$I$52,MATCH(P$6,'[4]Short pulse adder 3'!$B$24:$B$52,0),1)</f>
        <v>-6.3690185546875E-2</v>
      </c>
      <c r="Q13" s="27">
        <f>INDEX('[4]Short pulse adder 3'!$I$24:$I$52,MATCH(Q$6,'[4]Short pulse adder 3'!$B$24:$B$52,0),1)</f>
        <v>-0.14794921875</v>
      </c>
      <c r="R13" s="27">
        <f>INDEX('[4]Short pulse adder 3'!$I$24:$I$52,MATCH(R$6,'[4]Short pulse adder 3'!$B$24:$B$52,0),1)</f>
        <v>-0.25</v>
      </c>
      <c r="S13" s="27">
        <f>INDEX('[4]Short pulse adder 3'!$I$24:$I$52,MATCH(S$6,'[4]Short pulse adder 3'!$B$24:$B$52,0),1)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3'!$J$24:$J$52,MATCH(C$6,'[4]Short pulse adder 3'!$B$24:$B$52,0),1)</f>
        <v>7.354736328125E-2</v>
      </c>
      <c r="D14" s="27">
        <f>INDEX('[4]Short pulse adder 3'!$J$24:$J$52,MATCH(D$6,'[4]Short pulse adder 3'!$B$24:$B$52,0),1)</f>
        <v>7.354736328125E-2</v>
      </c>
      <c r="E14" s="27">
        <f>INDEX('[4]Short pulse adder 3'!$J$24:$J$52,MATCH(E$6,'[4]Short pulse adder 3'!$B$24:$B$52,0),1)</f>
        <v>7.354736328125E-2</v>
      </c>
      <c r="F14" s="27">
        <f>INDEX('[4]Short pulse adder 3'!$J$24:$J$52,MATCH(F$6,'[4]Short pulse adder 3'!$B$24:$B$52,0),1)</f>
        <v>-6.16455078125E-3</v>
      </c>
      <c r="G14" s="27">
        <f>INDEX('[4]Short pulse adder 3'!$J$24:$J$52,MATCH(G$6,'[4]Short pulse adder 3'!$B$24:$B$52,0),1)</f>
        <v>-4.400634765625E-2</v>
      </c>
      <c r="H14" s="27">
        <f>INDEX('[4]Short pulse adder 3'!$J$24:$J$52,MATCH(H$6,'[4]Short pulse adder 3'!$B$24:$B$52,0),1)</f>
        <v>-5.908203125E-2</v>
      </c>
      <c r="I14" s="27">
        <f>INDEX('[4]Short pulse adder 3'!$J$24:$J$52,MATCH(I$6,'[4]Short pulse adder 3'!$B$24:$B$52,0),1)</f>
        <v>5.126953125E-3</v>
      </c>
      <c r="J14" s="27">
        <f>INDEX('[4]Short pulse adder 3'!$J$24:$J$52,MATCH(J$6,'[4]Short pulse adder 3'!$B$24:$B$52,0),1)</f>
        <v>4.4677734375E-2</v>
      </c>
      <c r="K14" s="27">
        <f>INDEX('[4]Short pulse adder 3'!$J$24:$J$52,MATCH(K$6,'[4]Short pulse adder 3'!$B$24:$B$52,0),1)</f>
        <v>2.55126953125E-2</v>
      </c>
      <c r="L14" s="27">
        <f>INDEX('[4]Short pulse adder 3'!$J$24:$J$52,MATCH(L$6,'[4]Short pulse adder 3'!$B$24:$B$52,0),1)</f>
        <v>-8.85009765625E-4</v>
      </c>
      <c r="M14" s="27">
        <f>INDEX('[4]Short pulse adder 3'!$J$24:$J$52,MATCH(M$6,'[4]Short pulse adder 3'!$B$24:$B$52,0),1)</f>
        <v>-2.728271484375E-2</v>
      </c>
      <c r="N14" s="27">
        <f>INDEX('[4]Short pulse adder 3'!$J$24:$J$52,MATCH(N$6,'[4]Short pulse adder 3'!$B$24:$B$52,0),1)</f>
        <v>-5.0079345703125E-2</v>
      </c>
      <c r="O14" s="27">
        <f>INDEX('[4]Short pulse adder 3'!$J$24:$J$52,MATCH(O$6,'[4]Short pulse adder 3'!$B$24:$B$52,0),1)</f>
        <v>-7.28759765625E-2</v>
      </c>
      <c r="P14" s="27">
        <f>INDEX('[4]Short pulse adder 3'!$J$24:$J$52,MATCH(P$6,'[4]Short pulse adder 3'!$B$24:$B$52,0),1)</f>
        <v>-6.524658203125E-2</v>
      </c>
      <c r="Q14" s="27">
        <f>INDEX('[4]Short pulse adder 3'!$J$24:$J$52,MATCH(Q$6,'[4]Short pulse adder 3'!$B$24:$B$52,0),1)</f>
        <v>-0.152557373046875</v>
      </c>
      <c r="R14" s="27">
        <f>INDEX('[4]Short pulse adder 3'!$J$24:$J$52,MATCH(R$6,'[4]Short pulse adder 3'!$B$24:$B$52,0),1)</f>
        <v>-0.24749755859375</v>
      </c>
      <c r="S14" s="27">
        <f>INDEX('[4]Short pulse adder 3'!$J$24:$J$52,MATCH(S$6,'[4]Short pulse adder 3'!$B$24:$B$52,0),1)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3'!$K$24:$K$52,MATCH(C$6,'[4]Short pulse adder 3'!$B$24:$B$52,0),1)</f>
        <v>0.10107421875</v>
      </c>
      <c r="D15" s="27">
        <f>INDEX('[4]Short pulse adder 3'!$K$24:$K$52,MATCH(D$6,'[4]Short pulse adder 3'!$B$24:$B$52,0),1)</f>
        <v>0.10107421875</v>
      </c>
      <c r="E15" s="27">
        <f>INDEX('[4]Short pulse adder 3'!$K$24:$K$52,MATCH(E$6,'[4]Short pulse adder 3'!$B$24:$B$52,0),1)</f>
        <v>0.10107421875</v>
      </c>
      <c r="F15" s="27">
        <f>INDEX('[4]Short pulse adder 3'!$K$24:$K$52,MATCH(F$6,'[4]Short pulse adder 3'!$B$24:$B$52,0),1)</f>
        <v>1.776123046875E-2</v>
      </c>
      <c r="G15" s="27">
        <f>INDEX('[4]Short pulse adder 3'!$K$24:$K$52,MATCH(G$6,'[4]Short pulse adder 3'!$B$24:$B$52,0),1)</f>
        <v>3.558349609375E-2</v>
      </c>
      <c r="H15" s="27">
        <f>INDEX('[4]Short pulse adder 3'!$K$24:$K$52,MATCH(H$6,'[4]Short pulse adder 3'!$B$24:$B$52,0),1)</f>
        <v>-0.1241455078125</v>
      </c>
      <c r="I15" s="27">
        <f>INDEX('[4]Short pulse adder 3'!$K$24:$K$52,MATCH(I$6,'[4]Short pulse adder 3'!$B$24:$B$52,0),1)</f>
        <v>-7.99560546875E-2</v>
      </c>
      <c r="J15" s="27">
        <f>INDEX('[4]Short pulse adder 3'!$K$24:$K$52,MATCH(J$6,'[4]Short pulse adder 3'!$B$24:$B$52,0),1)</f>
        <v>9.09423828125E-3</v>
      </c>
      <c r="K15" s="27">
        <f>INDEX('[4]Short pulse adder 3'!$K$24:$K$52,MATCH(K$6,'[4]Short pulse adder 3'!$B$24:$B$52,0),1)</f>
        <v>2.4169921875E-2</v>
      </c>
      <c r="L15" s="27">
        <f>INDEX('[4]Short pulse adder 3'!$K$24:$K$52,MATCH(L$6,'[4]Short pulse adder 3'!$B$24:$B$52,0),1)</f>
        <v>-1.763916015625E-2</v>
      </c>
      <c r="M15" s="27">
        <f>INDEX('[4]Short pulse adder 3'!$K$24:$K$52,MATCH(M$6,'[4]Short pulse adder 3'!$B$24:$B$52,0),1)</f>
        <v>-5.94482421875E-2</v>
      </c>
      <c r="N15" s="27">
        <f>INDEX('[4]Short pulse adder 3'!$K$24:$K$52,MATCH(N$6,'[4]Short pulse adder 3'!$B$24:$B$52,0),1)</f>
        <v>-5.6121826171875E-2</v>
      </c>
      <c r="O15" s="27">
        <f>INDEX('[4]Short pulse adder 3'!$K$24:$K$52,MATCH(O$6,'[4]Short pulse adder 3'!$B$24:$B$52,0),1)</f>
        <v>-5.279541015625E-2</v>
      </c>
      <c r="P15" s="27">
        <f>INDEX('[4]Short pulse adder 3'!$K$24:$K$52,MATCH(P$6,'[4]Short pulse adder 3'!$B$24:$B$52,0),1)</f>
        <v>-4.9560546875E-2</v>
      </c>
      <c r="Q15" s="27">
        <f>INDEX('[4]Short pulse adder 3'!$K$24:$K$52,MATCH(Q$6,'[4]Short pulse adder 3'!$B$24:$B$52,0),1)</f>
        <v>-0.143157958984375</v>
      </c>
      <c r="R15" s="27">
        <f>INDEX('[4]Short pulse adder 3'!$K$24:$K$52,MATCH(R$6,'[4]Short pulse adder 3'!$B$24:$B$52,0),1)</f>
        <v>-0.239990234375</v>
      </c>
      <c r="S15" s="27">
        <f>INDEX('[4]Short pulse adder 3'!$K$24:$K$52,MATCH(S$6,'[4]Short pulse adder 3'!$B$24:$B$52,0),1)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3'!$L$24:$L$52,MATCH(C$6,'[4]Short pulse adder 3'!$B$24:$B$52,0),1)</f>
        <v>0.16302490234375</v>
      </c>
      <c r="D16" s="27">
        <f>INDEX('[4]Short pulse adder 3'!$L$24:$L$52,MATCH(D$6,'[4]Short pulse adder 3'!$B$24:$B$52,0),1)</f>
        <v>0.16302490234375</v>
      </c>
      <c r="E16" s="27">
        <f>INDEX('[4]Short pulse adder 3'!$L$24:$L$52,MATCH(E$6,'[4]Short pulse adder 3'!$B$24:$B$52,0),1)</f>
        <v>0.16302490234375</v>
      </c>
      <c r="F16" s="27">
        <f>INDEX('[4]Short pulse adder 3'!$L$24:$L$52,MATCH(F$6,'[4]Short pulse adder 3'!$B$24:$B$52,0),1)</f>
        <v>4.62646484375E-2</v>
      </c>
      <c r="G16" s="27">
        <f>INDEX('[4]Short pulse adder 3'!$L$24:$L$52,MATCH(G$6,'[4]Short pulse adder 3'!$B$24:$B$52,0),1)</f>
        <v>-7.672119140625E-2</v>
      </c>
      <c r="H16" s="27">
        <f>INDEX('[4]Short pulse adder 3'!$L$24:$L$52,MATCH(H$6,'[4]Short pulse adder 3'!$B$24:$B$52,0),1)</f>
        <v>-0.122314453125</v>
      </c>
      <c r="I16" s="27">
        <f>INDEX('[4]Short pulse adder 3'!$L$24:$L$52,MATCH(I$6,'[4]Short pulse adder 3'!$B$24:$B$52,0),1)</f>
        <v>-8.642578125E-2</v>
      </c>
      <c r="J16" s="27">
        <f>INDEX('[4]Short pulse adder 3'!$L$24:$L$52,MATCH(J$6,'[4]Short pulse adder 3'!$B$24:$B$52,0),1)</f>
        <v>-2.301025390625E-2</v>
      </c>
      <c r="K16" s="27">
        <f>INDEX('[4]Short pulse adder 3'!$L$24:$L$52,MATCH(K$6,'[4]Short pulse adder 3'!$B$24:$B$52,0),1)</f>
        <v>5.938720703125E-2</v>
      </c>
      <c r="L16" s="27">
        <f>INDEX('[4]Short pulse adder 3'!$L$24:$L$52,MATCH(L$6,'[4]Short pulse adder 3'!$B$24:$B$52,0),1)</f>
        <v>3.2928466796875E-2</v>
      </c>
      <c r="M16" s="27">
        <f>INDEX('[4]Short pulse adder 3'!$L$24:$L$52,MATCH(M$6,'[4]Short pulse adder 3'!$B$24:$B$52,0),1)</f>
        <v>6.4697265625E-3</v>
      </c>
      <c r="N16" s="27">
        <f>INDEX('[4]Short pulse adder 3'!$L$24:$L$52,MATCH(N$6,'[4]Short pulse adder 3'!$B$24:$B$52,0),1)</f>
        <v>-1.8218994140625E-2</v>
      </c>
      <c r="O16" s="27">
        <f>INDEX('[4]Short pulse adder 3'!$L$24:$L$52,MATCH(O$6,'[4]Short pulse adder 3'!$B$24:$B$52,0),1)</f>
        <v>-4.290771484375E-2</v>
      </c>
      <c r="P16" s="27">
        <f>INDEX('[4]Short pulse adder 3'!$L$24:$L$52,MATCH(P$6,'[4]Short pulse adder 3'!$B$24:$B$52,0),1)</f>
        <v>-3.8970947265625E-2</v>
      </c>
      <c r="Q16" s="27">
        <f>INDEX('[4]Short pulse adder 3'!$L$24:$L$52,MATCH(Q$6,'[4]Short pulse adder 3'!$B$24:$B$52,0),1)</f>
        <v>-0.131256103515625</v>
      </c>
      <c r="R16" s="27">
        <f>INDEX('[4]Short pulse adder 3'!$L$24:$L$52,MATCH(R$6,'[4]Short pulse adder 3'!$B$24:$B$52,0),1)</f>
        <v>-0.22747802734375</v>
      </c>
      <c r="S16" s="27">
        <f>INDEX('[4]Short pulse adder 3'!$L$24:$L$52,MATCH(S$6,'[4]Short pulse adder 3'!$B$24:$B$52,0),1)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3'!$M$24:$M$52,MATCH(C$6,'[4]Short pulse adder 3'!$B$24:$B$52,0),1)</f>
        <v>0.2650146484375</v>
      </c>
      <c r="D17" s="27">
        <f>INDEX('[4]Short pulse adder 3'!$M$24:$M$52,MATCH(D$6,'[4]Short pulse adder 3'!$B$24:$B$52,0),1)</f>
        <v>0.2650146484375</v>
      </c>
      <c r="E17" s="27">
        <f>INDEX('[4]Short pulse adder 3'!$M$24:$M$52,MATCH(E$6,'[4]Short pulse adder 3'!$B$24:$B$52,0),1)</f>
        <v>0.2650146484375</v>
      </c>
      <c r="F17" s="27">
        <f>INDEX('[4]Short pulse adder 3'!$M$24:$M$52,MATCH(F$6,'[4]Short pulse adder 3'!$B$24:$B$52,0),1)</f>
        <v>8.209228515625E-2</v>
      </c>
      <c r="G17" s="27">
        <f>INDEX('[4]Short pulse adder 3'!$M$24:$M$52,MATCH(G$6,'[4]Short pulse adder 3'!$B$24:$B$52,0),1)</f>
        <v>-6.201171875E-2</v>
      </c>
      <c r="H17" s="27">
        <f>INDEX('[4]Short pulse adder 3'!$M$24:$M$52,MATCH(H$6,'[4]Short pulse adder 3'!$B$24:$B$52,0),1)</f>
        <v>-0.129638671875</v>
      </c>
      <c r="I17" s="27">
        <f>INDEX('[4]Short pulse adder 3'!$M$24:$M$52,MATCH(I$6,'[4]Short pulse adder 3'!$B$24:$B$52,0),1)</f>
        <v>-6.45751953125E-2</v>
      </c>
      <c r="J17" s="27">
        <f>INDEX('[4]Short pulse adder 3'!$M$24:$M$52,MATCH(J$6,'[4]Short pulse adder 3'!$B$24:$B$52,0),1)</f>
        <v>-7.8857421875E-2</v>
      </c>
      <c r="K17" s="27">
        <f>INDEX('[4]Short pulse adder 3'!$M$24:$M$52,MATCH(K$6,'[4]Short pulse adder 3'!$B$24:$B$52,0),1)</f>
        <v>-2.886962890625E-2</v>
      </c>
      <c r="L17" s="27">
        <f>INDEX('[4]Short pulse adder 3'!$M$24:$M$52,MATCH(L$6,'[4]Short pulse adder 3'!$B$24:$B$52,0),1)</f>
        <v>-2.484130859375E-2</v>
      </c>
      <c r="M17" s="27">
        <f>INDEX('[4]Short pulse adder 3'!$M$24:$M$52,MATCH(M$6,'[4]Short pulse adder 3'!$B$24:$B$52,0),1)</f>
        <v>-2.081298828125E-2</v>
      </c>
      <c r="N17" s="27">
        <f>INDEX('[4]Short pulse adder 3'!$M$24:$M$52,MATCH(N$6,'[4]Short pulse adder 3'!$B$24:$B$52,0),1)</f>
        <v>-3.3966064453125E-2</v>
      </c>
      <c r="O17" s="27">
        <f>INDEX('[4]Short pulse adder 3'!$M$24:$M$52,MATCH(O$6,'[4]Short pulse adder 3'!$B$24:$B$52,0),1)</f>
        <v>-4.7119140625E-2</v>
      </c>
      <c r="P17" s="27">
        <f>INDEX('[4]Short pulse adder 3'!$M$24:$M$52,MATCH(P$6,'[4]Short pulse adder 3'!$B$24:$B$52,0),1)</f>
        <v>-4.376220703125E-2</v>
      </c>
      <c r="Q17" s="27">
        <f>INDEX('[4]Short pulse adder 3'!$M$24:$M$52,MATCH(Q$6,'[4]Short pulse adder 3'!$B$24:$B$52,0),1)</f>
        <v>-0.125213623046875</v>
      </c>
      <c r="R17" s="27">
        <f>INDEX('[4]Short pulse adder 3'!$M$24:$M$52,MATCH(R$6,'[4]Short pulse adder 3'!$B$24:$B$52,0),1)</f>
        <v>-0.21002197265625</v>
      </c>
      <c r="S17" s="27">
        <f>INDEX('[4]Short pulse adder 3'!$M$24:$M$52,MATCH(S$6,'[4]Short pulse adder 3'!$B$24:$B$52,0),1)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3'!$N$24:$N$52,MATCH(C$6,'[4]Short pulse adder 3'!$B$24:$B$52,0),1)</f>
        <v>0.2496337890625</v>
      </c>
      <c r="D18" s="27">
        <f>INDEX('[4]Short pulse adder 3'!$N$24:$N$52,MATCH(D$6,'[4]Short pulse adder 3'!$B$24:$B$52,0),1)</f>
        <v>0.2496337890625</v>
      </c>
      <c r="E18" s="27">
        <f>INDEX('[4]Short pulse adder 3'!$N$24:$N$52,MATCH(E$6,'[4]Short pulse adder 3'!$B$24:$B$52,0),1)</f>
        <v>0.2496337890625</v>
      </c>
      <c r="F18" s="27">
        <f>INDEX('[4]Short pulse adder 3'!$N$24:$N$52,MATCH(F$6,'[4]Short pulse adder 3'!$B$24:$B$52,0),1)</f>
        <v>0.224609375</v>
      </c>
      <c r="G18" s="27">
        <f>INDEX('[4]Short pulse adder 3'!$N$24:$N$52,MATCH(G$6,'[4]Short pulse adder 3'!$B$24:$B$52,0),1)</f>
        <v>0.10748291015625</v>
      </c>
      <c r="H18" s="27">
        <f>INDEX('[4]Short pulse adder 3'!$N$24:$N$52,MATCH(H$6,'[4]Short pulse adder 3'!$B$24:$B$52,0),1)</f>
        <v>-0.18597412109375</v>
      </c>
      <c r="I18" s="27">
        <f>INDEX('[4]Short pulse adder 3'!$N$24:$N$52,MATCH(I$6,'[4]Short pulse adder 3'!$B$24:$B$52,0),1)</f>
        <v>-0.12884521484375</v>
      </c>
      <c r="J18" s="27">
        <f>INDEX('[4]Short pulse adder 3'!$N$24:$N$52,MATCH(J$6,'[4]Short pulse adder 3'!$B$24:$B$52,0),1)</f>
        <v>-6.915283203125E-2</v>
      </c>
      <c r="K18" s="27">
        <f>INDEX('[4]Short pulse adder 3'!$N$24:$N$52,MATCH(K$6,'[4]Short pulse adder 3'!$B$24:$B$52,0),1)</f>
        <v>-2.38037109375E-2</v>
      </c>
      <c r="L18" s="27">
        <f>INDEX('[4]Short pulse adder 3'!$N$24:$N$52,MATCH(L$6,'[4]Short pulse adder 3'!$B$24:$B$52,0),1)</f>
        <v>-1.57470703125E-2</v>
      </c>
      <c r="M18" s="27">
        <f>INDEX('[4]Short pulse adder 3'!$N$24:$N$52,MATCH(M$6,'[4]Short pulse adder 3'!$B$24:$B$52,0),1)</f>
        <v>-7.6904296875E-3</v>
      </c>
      <c r="N18" s="27">
        <f>INDEX('[4]Short pulse adder 3'!$N$24:$N$52,MATCH(N$6,'[4]Short pulse adder 3'!$B$24:$B$52,0),1)</f>
        <v>-1.9287109375E-2</v>
      </c>
      <c r="O18" s="27">
        <f>INDEX('[4]Short pulse adder 3'!$N$24:$N$52,MATCH(O$6,'[4]Short pulse adder 3'!$B$24:$B$52,0),1)</f>
        <v>-3.08837890625E-2</v>
      </c>
      <c r="P18" s="27">
        <f>INDEX('[4]Short pulse adder 3'!$N$24:$N$52,MATCH(P$6,'[4]Short pulse adder 3'!$B$24:$B$52,0),1)</f>
        <v>-1.6632080078125E-2</v>
      </c>
      <c r="Q18" s="27">
        <f>INDEX('[4]Short pulse adder 3'!$N$24:$N$52,MATCH(Q$6,'[4]Short pulse adder 3'!$B$24:$B$52,0),1)</f>
        <v>-9.4940185546875E-2</v>
      </c>
      <c r="R18" s="27">
        <f>INDEX('[4]Short pulse adder 3'!$N$24:$N$52,MATCH(R$6,'[4]Short pulse adder 3'!$B$24:$B$52,0),1)</f>
        <v>-0.1875</v>
      </c>
      <c r="S18" s="27">
        <f>INDEX('[4]Short pulse adder 3'!$N$24:$N$52,MATCH(S$6,'[4]Short pulse adder 3'!$B$24:$B$52,0),1)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3'!$O$24:$O$52,MATCH(C$6,'[4]Short pulse adder 3'!$B$24:$B$52,0),1)</f>
        <v>0.487060546875</v>
      </c>
      <c r="D19" s="27">
        <f>INDEX('[4]Short pulse adder 3'!$O$24:$O$52,MATCH(D$6,'[4]Short pulse adder 3'!$B$24:$B$52,0),1)</f>
        <v>0.487060546875</v>
      </c>
      <c r="E19" s="27">
        <f>INDEX('[4]Short pulse adder 3'!$O$24:$O$52,MATCH(E$6,'[4]Short pulse adder 3'!$B$24:$B$52,0),1)</f>
        <v>0.487060546875</v>
      </c>
      <c r="F19" s="27">
        <f>INDEX('[4]Short pulse adder 3'!$O$24:$O$52,MATCH(F$6,'[4]Short pulse adder 3'!$B$24:$B$52,0),1)</f>
        <v>0.4840087890625</v>
      </c>
      <c r="G19" s="27">
        <f>INDEX('[4]Short pulse adder 3'!$O$24:$O$52,MATCH(G$6,'[4]Short pulse adder 3'!$B$24:$B$52,0),1)</f>
        <v>0.11663818359375</v>
      </c>
      <c r="H19" s="27">
        <f>INDEX('[4]Short pulse adder 3'!$O$24:$O$52,MATCH(H$6,'[4]Short pulse adder 3'!$B$24:$B$52,0),1)</f>
        <v>-7.208251953125E-2</v>
      </c>
      <c r="I19" s="27">
        <f>INDEX('[4]Short pulse adder 3'!$O$24:$O$52,MATCH(I$6,'[4]Short pulse adder 3'!$B$24:$B$52,0),1)</f>
        <v>-0.1217041015625</v>
      </c>
      <c r="J19" s="27">
        <f>INDEX('[4]Short pulse adder 3'!$O$24:$O$52,MATCH(J$6,'[4]Short pulse adder 3'!$B$24:$B$52,0),1)</f>
        <v>-5.328369140625E-2</v>
      </c>
      <c r="K19" s="27">
        <f>INDEX('[4]Short pulse adder 3'!$O$24:$O$52,MATCH(K$6,'[4]Short pulse adder 3'!$B$24:$B$52,0),1)</f>
        <v>-3.7841796875E-2</v>
      </c>
      <c r="L19" s="27">
        <f>INDEX('[4]Short pulse adder 3'!$O$24:$O$52,MATCH(L$6,'[4]Short pulse adder 3'!$B$24:$B$52,0),1)</f>
        <v>-1.8951416015625E-2</v>
      </c>
      <c r="M19" s="27">
        <f>INDEX('[4]Short pulse adder 3'!$O$24:$O$52,MATCH(M$6,'[4]Short pulse adder 3'!$B$24:$B$52,0),1)</f>
        <v>-6.103515625E-5</v>
      </c>
      <c r="N19" s="27">
        <f>INDEX('[4]Short pulse adder 3'!$O$24:$O$52,MATCH(N$6,'[4]Short pulse adder 3'!$B$24:$B$52,0),1)</f>
        <v>-4.55322265625E-2</v>
      </c>
      <c r="O19" s="27">
        <f>INDEX('[4]Short pulse adder 3'!$O$24:$O$52,MATCH(O$6,'[4]Short pulse adder 3'!$B$24:$B$52,0),1)</f>
        <v>-9.100341796875E-2</v>
      </c>
      <c r="P19" s="27">
        <f>INDEX('[4]Short pulse adder 3'!$O$24:$O$52,MATCH(P$6,'[4]Short pulse adder 3'!$B$24:$B$52,0),1)</f>
        <v>-8.349609375E-2</v>
      </c>
      <c r="Q19" s="27">
        <f>INDEX('[4]Short pulse adder 3'!$O$24:$O$52,MATCH(Q$6,'[4]Short pulse adder 3'!$B$24:$B$52,0),1)</f>
        <v>-0.10174560546875</v>
      </c>
      <c r="R19" s="27">
        <f>INDEX('[4]Short pulse adder 3'!$O$24:$O$52,MATCH(R$6,'[4]Short pulse adder 3'!$B$24:$B$52,0),1)</f>
        <v>-0.12750244140625</v>
      </c>
      <c r="S19" s="27">
        <f>INDEX('[4]Short pulse adder 3'!$O$24:$O$52,MATCH(S$6,'[4]Short pulse adder 3'!$B$24:$B$52,0),1)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3'!$P$24:$P$52,MATCH(C$6,'[4]Short pulse adder 3'!$B$24:$B$52,0),1)</f>
        <v>0.21600341796875</v>
      </c>
      <c r="D20" s="27">
        <f>INDEX('[4]Short pulse adder 3'!$P$24:$P$52,MATCH(D$6,'[4]Short pulse adder 3'!$B$24:$B$52,0),1)</f>
        <v>0.21600341796875</v>
      </c>
      <c r="E20" s="27">
        <f>INDEX('[4]Short pulse adder 3'!$P$24:$P$52,MATCH(E$6,'[4]Short pulse adder 3'!$B$24:$B$52,0),1)</f>
        <v>0.21600341796875</v>
      </c>
      <c r="F20" s="27">
        <f>INDEX('[4]Short pulse adder 3'!$P$24:$P$52,MATCH(F$6,'[4]Short pulse adder 3'!$B$24:$B$52,0),1)</f>
        <v>0.536376953125</v>
      </c>
      <c r="G20" s="27">
        <f>INDEX('[4]Short pulse adder 3'!$P$24:$P$52,MATCH(G$6,'[4]Short pulse adder 3'!$B$24:$B$52,0),1)</f>
        <v>0.125732421875</v>
      </c>
      <c r="H20" s="27">
        <f>INDEX('[4]Short pulse adder 3'!$P$24:$P$52,MATCH(H$6,'[4]Short pulse adder 3'!$B$24:$B$52,0),1)</f>
        <v>-1.40380859375E-3</v>
      </c>
      <c r="I20" s="27">
        <f>INDEX('[4]Short pulse adder 3'!$P$24:$P$52,MATCH(I$6,'[4]Short pulse adder 3'!$B$24:$B$52,0),1)</f>
        <v>-0.11968994140625</v>
      </c>
      <c r="J20" s="27">
        <f>INDEX('[4]Short pulse adder 3'!$P$24:$P$52,MATCH(J$6,'[4]Short pulse adder 3'!$B$24:$B$52,0),1)</f>
        <v>-7.379150390625E-2</v>
      </c>
      <c r="K20" s="27">
        <f>INDEX('[4]Short pulse adder 3'!$P$24:$P$52,MATCH(K$6,'[4]Short pulse adder 3'!$B$24:$B$52,0),1)</f>
        <v>-4.82177734375E-2</v>
      </c>
      <c r="L20" s="27">
        <f>INDEX('[4]Short pulse adder 3'!$P$24:$P$52,MATCH(L$6,'[4]Short pulse adder 3'!$B$24:$B$52,0),1)</f>
        <v>-1.9622802734375E-2</v>
      </c>
      <c r="M20" s="27">
        <f>INDEX('[4]Short pulse adder 3'!$P$24:$P$52,MATCH(M$6,'[4]Short pulse adder 3'!$B$24:$B$52,0),1)</f>
        <v>8.97216796875E-3</v>
      </c>
      <c r="N20" s="27">
        <f>INDEX('[4]Short pulse adder 3'!$P$24:$P$52,MATCH(N$6,'[4]Short pulse adder 3'!$B$24:$B$52,0),1)</f>
        <v>-3.936767578125E-2</v>
      </c>
      <c r="O20" s="27">
        <f>INDEX('[4]Short pulse adder 3'!$P$24:$P$52,MATCH(O$6,'[4]Short pulse adder 3'!$B$24:$B$52,0),1)</f>
        <v>-8.770751953125E-2</v>
      </c>
      <c r="P20" s="27">
        <f>INDEX('[4]Short pulse adder 3'!$P$24:$P$52,MATCH(P$6,'[4]Short pulse adder 3'!$B$24:$B$52,0),1)</f>
        <v>-9.3292236328125E-2</v>
      </c>
      <c r="Q20" s="27">
        <f>INDEX('[4]Short pulse adder 3'!$P$24:$P$52,MATCH(Q$6,'[4]Short pulse adder 3'!$B$24:$B$52,0),1)</f>
        <v>-9.4451904296875E-2</v>
      </c>
      <c r="R20" s="27">
        <f>INDEX('[4]Short pulse adder 3'!$P$24:$P$52,MATCH(R$6,'[4]Short pulse adder 3'!$B$24:$B$52,0),1)</f>
        <v>-9.002685546875E-2</v>
      </c>
      <c r="S20" s="27">
        <f>INDEX('[4]Short pulse adder 3'!$P$24:$P$52,MATCH(S$6,'[4]Short pulse adder 3'!$B$24:$B$52,0),1)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3'!$Q$24:$Q$52,MATCH(C$6,'[4]Short pulse adder 3'!$B$24:$B$52,0),1)</f>
        <v>0.406005859375</v>
      </c>
      <c r="D21" s="27">
        <f>INDEX('[4]Short pulse adder 3'!$Q$24:$Q$52,MATCH(D$6,'[4]Short pulse adder 3'!$B$24:$B$52,0),1)</f>
        <v>0.406005859375</v>
      </c>
      <c r="E21" s="27">
        <f>INDEX('[4]Short pulse adder 3'!$Q$24:$Q$52,MATCH(E$6,'[4]Short pulse adder 3'!$B$24:$B$52,0),1)</f>
        <v>0.22802734375</v>
      </c>
      <c r="F21" s="27">
        <f>INDEX('[4]Short pulse adder 3'!$Q$24:$Q$52,MATCH(F$6,'[4]Short pulse adder 3'!$B$24:$B$52,0),1)</f>
        <v>0.36224365234375</v>
      </c>
      <c r="G21" s="27">
        <f>INDEX('[4]Short pulse adder 3'!$Q$24:$Q$52,MATCH(G$6,'[4]Short pulse adder 3'!$B$24:$B$52,0),1)</f>
        <v>0.13482666015625</v>
      </c>
      <c r="H21" s="27">
        <f>INDEX('[4]Short pulse adder 3'!$Q$24:$Q$52,MATCH(H$6,'[4]Short pulse adder 3'!$B$24:$B$52,0),1)</f>
        <v>0.1263427734375</v>
      </c>
      <c r="I21" s="27">
        <f>INDEX('[4]Short pulse adder 3'!$Q$24:$Q$52,MATCH(I$6,'[4]Short pulse adder 3'!$B$24:$B$52,0),1)</f>
        <v>-4.3701171875E-2</v>
      </c>
      <c r="J21" s="27">
        <f>INDEX('[4]Short pulse adder 3'!$Q$24:$Q$52,MATCH(J$6,'[4]Short pulse adder 3'!$B$24:$B$52,0),1)</f>
        <v>7.568359375E-3</v>
      </c>
      <c r="K21" s="27">
        <f>INDEX('[4]Short pulse adder 3'!$Q$24:$Q$52,MATCH(K$6,'[4]Short pulse adder 3'!$B$24:$B$52,0),1)</f>
        <v>-5.95703125E-2</v>
      </c>
      <c r="L21" s="27">
        <f>INDEX('[4]Short pulse adder 3'!$Q$24:$Q$52,MATCH(L$6,'[4]Short pulse adder 3'!$B$24:$B$52,0),1)</f>
        <v>-9.1552734375E-4</v>
      </c>
      <c r="M21" s="27">
        <f>INDEX('[4]Short pulse adder 3'!$Q$24:$Q$52,MATCH(M$6,'[4]Short pulse adder 3'!$B$24:$B$52,0),1)</f>
        <v>5.77392578125E-2</v>
      </c>
      <c r="N21" s="27">
        <f>INDEX('[4]Short pulse adder 3'!$Q$24:$Q$52,MATCH(N$6,'[4]Short pulse adder 3'!$B$24:$B$52,0),1)</f>
        <v>-3.35693359375E-3</v>
      </c>
      <c r="O21" s="27">
        <f>INDEX('[4]Short pulse adder 3'!$Q$24:$Q$52,MATCH(O$6,'[4]Short pulse adder 3'!$B$24:$B$52,0),1)</f>
        <v>-6.4453125E-2</v>
      </c>
      <c r="P21" s="27">
        <f>INDEX('[4]Short pulse adder 3'!$Q$24:$Q$52,MATCH(P$6,'[4]Short pulse adder 3'!$B$24:$B$52,0),1)</f>
        <v>-6.719970703125E-2</v>
      </c>
      <c r="Q21" s="27">
        <f>INDEX('[4]Short pulse adder 3'!$Q$24:$Q$52,MATCH(Q$6,'[4]Short pulse adder 3'!$B$24:$B$52,0),1)</f>
        <v>-5.87158203125E-2</v>
      </c>
      <c r="R21" s="27">
        <f>INDEX('[4]Short pulse adder 3'!$Q$24:$Q$52,MATCH(R$6,'[4]Short pulse adder 3'!$B$24:$B$52,0),1)</f>
        <v>-4.74853515625E-2</v>
      </c>
      <c r="S21" s="27">
        <f>INDEX('[4]Short pulse adder 3'!$Q$24:$Q$52,MATCH(S$6,'[4]Short pulse adder 3'!$B$24:$B$52,0),1)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3'!$R$24:$R$52,MATCH(C$6,'[4]Short pulse adder 3'!$B$24:$B$52,0),1)</f>
        <v>0.52520751953125</v>
      </c>
      <c r="D22" s="27">
        <f>INDEX('[4]Short pulse adder 3'!$R$24:$R$52,MATCH(D$6,'[4]Short pulse adder 3'!$B$24:$B$52,0),1)</f>
        <v>0.52520751953125</v>
      </c>
      <c r="E22" s="27">
        <f>INDEX('[4]Short pulse adder 3'!$R$24:$R$52,MATCH(E$6,'[4]Short pulse adder 3'!$B$24:$B$52,0),1)</f>
        <v>0.35003662109375</v>
      </c>
      <c r="F22" s="27">
        <f>INDEX('[4]Short pulse adder 3'!$R$24:$R$52,MATCH(F$6,'[4]Short pulse adder 3'!$B$24:$B$52,0),1)</f>
        <v>0.1881103515625</v>
      </c>
      <c r="G22" s="27">
        <f>INDEX('[4]Short pulse adder 3'!$R$24:$R$52,MATCH(G$6,'[4]Short pulse adder 3'!$B$24:$B$52,0),1)</f>
        <v>0.14398193359375</v>
      </c>
      <c r="H22" s="27">
        <f>INDEX('[4]Short pulse adder 3'!$R$24:$R$52,MATCH(H$6,'[4]Short pulse adder 3'!$B$24:$B$52,0),1)</f>
        <v>9.1796875E-2</v>
      </c>
      <c r="I22" s="27">
        <f>INDEX('[4]Short pulse adder 3'!$R$24:$R$52,MATCH(I$6,'[4]Short pulse adder 3'!$B$24:$B$52,0),1)</f>
        <v>-2.0751953125E-2</v>
      </c>
      <c r="J22" s="27">
        <f>INDEX('[4]Short pulse adder 3'!$R$24:$R$52,MATCH(J$6,'[4]Short pulse adder 3'!$B$24:$B$52,0),1)</f>
        <v>7.061767578125E-2</v>
      </c>
      <c r="K22" s="27">
        <f>INDEX('[4]Short pulse adder 3'!$R$24:$R$52,MATCH(K$6,'[4]Short pulse adder 3'!$B$24:$B$52,0),1)</f>
        <v>-3.662109375E-4</v>
      </c>
      <c r="L22" s="27">
        <f>INDEX('[4]Short pulse adder 3'!$R$24:$R$52,MATCH(L$6,'[4]Short pulse adder 3'!$B$24:$B$52,0),1)</f>
        <v>2.50244140625E-2</v>
      </c>
      <c r="M22" s="27">
        <f>INDEX('[4]Short pulse adder 3'!$R$24:$R$52,MATCH(M$6,'[4]Short pulse adder 3'!$B$24:$B$52,0),1)</f>
        <v>5.04150390625E-2</v>
      </c>
      <c r="N22" s="27">
        <f>INDEX('[4]Short pulse adder 3'!$R$24:$R$52,MATCH(N$6,'[4]Short pulse adder 3'!$B$24:$B$52,0),1)</f>
        <v>1.52587890625E-2</v>
      </c>
      <c r="O22" s="27">
        <f>INDEX('[4]Short pulse adder 3'!$R$24:$R$52,MATCH(O$6,'[4]Short pulse adder 3'!$B$24:$B$52,0),1)</f>
        <v>-1.98974609375E-2</v>
      </c>
      <c r="P22" s="27">
        <f>INDEX('[4]Short pulse adder 3'!$R$24:$R$52,MATCH(P$6,'[4]Short pulse adder 3'!$B$24:$B$52,0),1)</f>
        <v>-1.9195556640625E-2</v>
      </c>
      <c r="Q22" s="27">
        <f>INDEX('[4]Short pulse adder 3'!$R$24:$R$52,MATCH(Q$6,'[4]Short pulse adder 3'!$B$24:$B$52,0),1)</f>
        <v>-9.246826171875E-3</v>
      </c>
      <c r="R22" s="27">
        <f>INDEX('[4]Short pulse adder 3'!$R$24:$R$52,MATCH(R$6,'[4]Short pulse adder 3'!$B$24:$B$52,0),1)</f>
        <v>0</v>
      </c>
      <c r="S22" s="27">
        <f>INDEX('[4]Short pulse adder 3'!$R$24:$R$52,MATCH(S$6,'[4]Short pulse adder 3'!$B$24:$B$52,0),1)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3'!$S$24:$S$52,MATCH(C$6,'[4]Short pulse adder 3'!$B$24:$B$52,0),1)</f>
        <v>0.52520751953125</v>
      </c>
      <c r="D23" s="27">
        <f>INDEX('[4]Short pulse adder 3'!$S$24:$S$52,MATCH(D$6,'[4]Short pulse adder 3'!$B$24:$B$52,0),1)</f>
        <v>0.52520751953125</v>
      </c>
      <c r="E23" s="27">
        <f>INDEX('[4]Short pulse adder 3'!$S$24:$S$52,MATCH(E$6,'[4]Short pulse adder 3'!$B$24:$B$52,0),1)</f>
        <v>0.35003662109375</v>
      </c>
      <c r="F23" s="27">
        <f>INDEX('[4]Short pulse adder 3'!$S$24:$S$52,MATCH(F$6,'[4]Short pulse adder 3'!$B$24:$B$52,0),1)</f>
        <v>0.1881103515625</v>
      </c>
      <c r="G23" s="27">
        <f>INDEX('[4]Short pulse adder 3'!$S$24:$S$52,MATCH(G$6,'[4]Short pulse adder 3'!$B$24:$B$52,0),1)</f>
        <v>0.14398193359375</v>
      </c>
      <c r="H23" s="27">
        <f>INDEX('[4]Short pulse adder 3'!$S$24:$S$52,MATCH(H$6,'[4]Short pulse adder 3'!$B$24:$B$52,0),1)</f>
        <v>9.1796875E-2</v>
      </c>
      <c r="I23" s="27">
        <f>INDEX('[4]Short pulse adder 3'!$S$24:$S$52,MATCH(I$6,'[4]Short pulse adder 3'!$B$24:$B$52,0),1)</f>
        <v>-2.0751953125E-2</v>
      </c>
      <c r="J23" s="27">
        <f>INDEX('[4]Short pulse adder 3'!$S$24:$S$52,MATCH(J$6,'[4]Short pulse adder 3'!$B$24:$B$52,0),1)</f>
        <v>7.061767578125E-2</v>
      </c>
      <c r="K23" s="27">
        <f>INDEX('[4]Short pulse adder 3'!$S$24:$S$52,MATCH(K$6,'[4]Short pulse adder 3'!$B$24:$B$52,0),1)</f>
        <v>-3.662109375E-4</v>
      </c>
      <c r="L23" s="27">
        <f>INDEX('[4]Short pulse adder 3'!$S$24:$S$52,MATCH(L$6,'[4]Short pulse adder 3'!$B$24:$B$52,0),1)</f>
        <v>2.50244140625E-2</v>
      </c>
      <c r="M23" s="27">
        <f>INDEX('[4]Short pulse adder 3'!$S$24:$S$52,MATCH(M$6,'[4]Short pulse adder 3'!$B$24:$B$52,0),1)</f>
        <v>5.04150390625E-2</v>
      </c>
      <c r="N23" s="27">
        <f>INDEX('[4]Short pulse adder 3'!$S$24:$S$52,MATCH(N$6,'[4]Short pulse adder 3'!$B$24:$B$52,0),1)</f>
        <v>1.52587890625E-2</v>
      </c>
      <c r="O23" s="27">
        <f>INDEX('[4]Short pulse adder 3'!$S$24:$S$52,MATCH(O$6,'[4]Short pulse adder 3'!$B$24:$B$52,0),1)</f>
        <v>-1.98974609375E-2</v>
      </c>
      <c r="P23" s="27">
        <f>INDEX('[4]Short pulse adder 3'!$S$24:$S$52,MATCH(P$6,'[4]Short pulse adder 3'!$B$24:$B$52,0),1)</f>
        <v>-1.9195556640625E-2</v>
      </c>
      <c r="Q23" s="27">
        <f>INDEX('[4]Short pulse adder 3'!$S$24:$S$52,MATCH(Q$6,'[4]Short pulse adder 3'!$B$24:$B$52,0),1)</f>
        <v>-9.246826171875E-3</v>
      </c>
      <c r="R23" s="27">
        <f>INDEX('[4]Short pulse adder 3'!$S$24:$S$52,MATCH(R$6,'[4]Short pulse adder 3'!$B$24:$B$52,0),1)</f>
        <v>0</v>
      </c>
      <c r="S23" s="27">
        <f>INDEX('[4]Short pulse adder 3'!$S$24:$S$52,MATCH(S$6,'[4]Short pulse adder 3'!$B$24:$B$52,0),1)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13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8">
        <f>INDEX([5]Sheet1!$C$25:$C$53,MATCH(C$6,'[2]Extrapolated Data - Blue'!$E$3:$E$31,0),1)</f>
        <v>0.82501220703125</v>
      </c>
      <c r="D7" s="28">
        <f>INDEX([5]Sheet1!$C$25:$C$53,MATCH(D$6,'[2]Extrapolated Data - Blue'!$E$3:$E$31,0),1)</f>
        <v>0.85501000000000005</v>
      </c>
      <c r="E7" s="28">
        <f>INDEX([5]Sheet1!$C$25:$C$53,MATCH(E$6,'[2]Extrapolated Data - Blue'!$E$3:$E$31,0),1)</f>
        <v>0.88</v>
      </c>
      <c r="F7" s="28">
        <f>INDEX([5]Sheet1!$C$25:$C$53,MATCH(F$6,'[2]Extrapolated Data - Blue'!$E$3:$E$31,0),1)</f>
        <v>0.89998999999999996</v>
      </c>
      <c r="G7" s="28">
        <f>INDEX([5]Sheet1!$C$25:$C$53,MATCH(G$6,'[2]Extrapolated Data - Blue'!$E$3:$E$31,0),1)</f>
        <v>0.91</v>
      </c>
      <c r="H7" s="28">
        <f>INDEX([5]Sheet1!$C$25:$C$53,MATCH(H$6,'[2]Extrapolated Data - Blue'!$E$3:$E$31,0),1)</f>
        <v>0.92749000000000004</v>
      </c>
      <c r="I7" s="28">
        <f>INDEX([5]Sheet1!$C$25:$C$53,MATCH(I$6,'[2]Extrapolated Data - Blue'!$E$3:$E$31,0),1)</f>
        <v>0.94501000000000002</v>
      </c>
      <c r="J7" s="28">
        <f>INDEX([5]Sheet1!$C$25:$C$53,MATCH(J$6,'[2]Extrapolated Data - Blue'!$E$3:$E$31,0),1)</f>
        <v>0.95499000000000001</v>
      </c>
      <c r="K7" s="28">
        <f>INDEX([5]Sheet1!$C$25:$C$53,MATCH(K$6,'[2]Extrapolated Data - Blue'!$E$3:$E$31,0),1)</f>
        <v>0.96499999999999997</v>
      </c>
      <c r="L7" s="28">
        <f>INDEX([5]Sheet1!$C$25:$C$53,MATCH(L$6,'[2]Extrapolated Data - Blue'!$E$3:$E$31,0),1)</f>
        <v>0.97250000000000003</v>
      </c>
      <c r="M7" s="28">
        <f>INDEX([5]Sheet1!$C$25:$C$53,MATCH(M$6,'[2]Extrapolated Data - Blue'!$E$3:$E$31,0),1)</f>
        <v>0.98001000000000005</v>
      </c>
      <c r="N7" s="28">
        <f>INDEX([5]Sheet1!$C$25:$C$53,MATCH(N$6,'[2]Extrapolated Data - Blue'!$E$3:$E$31,0),1)</f>
        <v>0.99000999999999995</v>
      </c>
      <c r="O7" s="28">
        <f>INDEX([5]Sheet1!$C$25:$C$53,MATCH(O$6,'[2]Extrapolated Data - Blue'!$E$3:$E$31,0),1)</f>
        <v>1</v>
      </c>
      <c r="P7" s="28">
        <f>INDEX([5]Sheet1!$C$25:$C$53,MATCH(P$6,'[2]Extrapolated Data - Blue'!$E$3:$E$31,0),1)</f>
        <v>1</v>
      </c>
      <c r="Q7" s="28">
        <f>INDEX([5]Sheet1!$C$25:$C$53,MATCH(Q$6,'[2]Extrapolated Data - Blue'!$E$3:$E$31,0),1)</f>
        <v>1</v>
      </c>
      <c r="R7" s="28">
        <f>INDEX([5]Sheet1!$C$25:$C$53,MATCH(R$6,'[2]Extrapolated Data - Blue'!$E$3:$E$31,0),1)</f>
        <v>1</v>
      </c>
      <c r="S7" s="28">
        <f>INDEX([5]Sheet1!$C$25:$C$53,MATCH(S$6,'[2]Extrapolated Data - Blue'!$E$3:$E$31,0),1)</f>
        <v>1</v>
      </c>
    </row>
    <row r="8" spans="1:19" x14ac:dyDescent="0.25">
      <c r="A8" s="42"/>
      <c r="B8" s="17">
        <f>B7+10</f>
        <v>-10</v>
      </c>
      <c r="C8" s="28">
        <f>INDEX([5]Sheet1!$D$25:$D$53,MATCH(C$6,'[2]Extrapolated Data - Blue'!$E$3:$E$31,0),1)</f>
        <v>0.847503662109375</v>
      </c>
      <c r="D8" s="28">
        <f>INDEX([5]Sheet1!$D$25:$D$53,MATCH(D$6,'[2]Extrapolated Data - Blue'!$E$3:$E$31,0),1)</f>
        <v>0.87250000000000005</v>
      </c>
      <c r="E8" s="28">
        <f>INDEX([5]Sheet1!$D$25:$D$53,MATCH(E$6,'[2]Extrapolated Data - Blue'!$E$3:$E$31,0),1)</f>
        <v>0.89249000000000001</v>
      </c>
      <c r="F8" s="28">
        <f>INDEX([5]Sheet1!$D$25:$D$53,MATCH(F$6,'[2]Extrapolated Data - Blue'!$E$3:$E$31,0),1)</f>
        <v>0.91</v>
      </c>
      <c r="G8" s="28">
        <f>INDEX([5]Sheet1!$D$25:$D$53,MATCH(G$6,'[2]Extrapolated Data - Blue'!$E$3:$E$31,0),1)</f>
        <v>0.92000999999999999</v>
      </c>
      <c r="H8" s="28">
        <f>INDEX([5]Sheet1!$D$25:$D$53,MATCH(H$6,'[2]Extrapolated Data - Blue'!$E$3:$E$31,0),1)</f>
        <v>0.93500000000000005</v>
      </c>
      <c r="I8" s="28">
        <f>INDEX([5]Sheet1!$D$25:$D$53,MATCH(I$6,'[2]Extrapolated Data - Blue'!$E$3:$E$31,0),1)</f>
        <v>0.95001000000000002</v>
      </c>
      <c r="J8" s="28">
        <f>INDEX([5]Sheet1!$D$25:$D$53,MATCH(J$6,'[2]Extrapolated Data - Blue'!$E$3:$E$31,0),1)</f>
        <v>0.95999000000000001</v>
      </c>
      <c r="K8" s="28">
        <f>INDEX([5]Sheet1!$D$25:$D$53,MATCH(K$6,'[2]Extrapolated Data - Blue'!$E$3:$E$31,0),1)</f>
        <v>0.96750000000000003</v>
      </c>
      <c r="L8" s="28">
        <f>INDEX([5]Sheet1!$D$25:$D$53,MATCH(L$6,'[2]Extrapolated Data - Blue'!$E$3:$E$31,0),1)</f>
        <v>0.97375</v>
      </c>
      <c r="M8" s="28">
        <f>INDEX([5]Sheet1!$D$25:$D$53,MATCH(M$6,'[2]Extrapolated Data - Blue'!$E$3:$E$31,0),1)</f>
        <v>0.98001000000000005</v>
      </c>
      <c r="N8" s="28">
        <f>INDEX([5]Sheet1!$D$25:$D$53,MATCH(N$6,'[2]Extrapolated Data - Blue'!$E$3:$E$31,0),1)</f>
        <v>0.99000999999999995</v>
      </c>
      <c r="O8" s="28">
        <f>INDEX([5]Sheet1!$D$25:$D$53,MATCH(O$6,'[2]Extrapolated Data - Blue'!$E$3:$E$31,0),1)</f>
        <v>1</v>
      </c>
      <c r="P8" s="28">
        <f>INDEX([5]Sheet1!$D$25:$D$53,MATCH(P$6,'[2]Extrapolated Data - Blue'!$E$3:$E$31,0),1)</f>
        <v>1</v>
      </c>
      <c r="Q8" s="28">
        <f>INDEX([5]Sheet1!$D$25:$D$53,MATCH(Q$6,'[2]Extrapolated Data - Blue'!$E$3:$E$31,0),1)</f>
        <v>1</v>
      </c>
      <c r="R8" s="28">
        <f>INDEX([5]Sheet1!$D$25:$D$53,MATCH(R$6,'[2]Extrapolated Data - Blue'!$E$3:$E$31,0),1)</f>
        <v>1</v>
      </c>
      <c r="S8" s="28">
        <f>INDEX([5]Sheet1!$D$25:$D$53,MATCH(S$6,'[2]Extrapolated Data - Blue'!$E$3:$E$31,0),1)</f>
        <v>1</v>
      </c>
    </row>
    <row r="9" spans="1:19" x14ac:dyDescent="0.25">
      <c r="A9" s="42"/>
      <c r="B9" s="17">
        <f t="shared" ref="B9:B23" si="0">B8+10</f>
        <v>0</v>
      </c>
      <c r="C9" s="28">
        <f>INDEX([5]Sheet1!$E$25:$E$53,MATCH(C$6,'[2]Extrapolated Data - Blue'!$E$3:$E$31,0),1)</f>
        <v>0.86749267578125</v>
      </c>
      <c r="D9" s="28">
        <f>INDEX([5]Sheet1!$E$25:$E$53,MATCH(D$6,'[2]Extrapolated Data - Blue'!$E$3:$E$31,0),1)</f>
        <v>0.89000999999999997</v>
      </c>
      <c r="E9" s="28">
        <f>INDEX([5]Sheet1!$E$25:$E$53,MATCH(E$6,'[2]Extrapolated Data - Blue'!$E$3:$E$31,0),1)</f>
        <v>0.90749999999999997</v>
      </c>
      <c r="F9" s="28">
        <f>INDEX([5]Sheet1!$E$25:$E$53,MATCH(F$6,'[2]Extrapolated Data - Blue'!$E$3:$E$31,0),1)</f>
        <v>0.92498999999999998</v>
      </c>
      <c r="G9" s="28">
        <f>INDEX([5]Sheet1!$E$25:$E$53,MATCH(G$6,'[2]Extrapolated Data - Blue'!$E$3:$E$31,0),1)</f>
        <v>0.93500000000000005</v>
      </c>
      <c r="H9" s="28">
        <f>INDEX([5]Sheet1!$E$25:$E$53,MATCH(H$6,'[2]Extrapolated Data - Blue'!$E$3:$E$31,0),1)</f>
        <v>0.94501000000000002</v>
      </c>
      <c r="I9" s="28">
        <f>INDEX([5]Sheet1!$E$25:$E$53,MATCH(I$6,'[2]Extrapolated Data - Blue'!$E$3:$E$31,0),1)</f>
        <v>0.95499000000000001</v>
      </c>
      <c r="J9" s="28">
        <f>INDEX([5]Sheet1!$E$25:$E$53,MATCH(J$6,'[2]Extrapolated Data - Blue'!$E$3:$E$31,0),1)</f>
        <v>0.96499999999999997</v>
      </c>
      <c r="K9" s="28">
        <f>INDEX([5]Sheet1!$E$25:$E$53,MATCH(K$6,'[2]Extrapolated Data - Blue'!$E$3:$E$31,0),1)</f>
        <v>0.97</v>
      </c>
      <c r="L9" s="28">
        <f>INDEX([5]Sheet1!$E$25:$E$53,MATCH(L$6,'[2]Extrapolated Data - Blue'!$E$3:$E$31,0),1)</f>
        <v>0.97501000000000004</v>
      </c>
      <c r="M9" s="28">
        <f>INDEX([5]Sheet1!$E$25:$E$53,MATCH(M$6,'[2]Extrapolated Data - Blue'!$E$3:$E$31,0),1)</f>
        <v>0.98001000000000005</v>
      </c>
      <c r="N9" s="28">
        <f>INDEX([5]Sheet1!$E$25:$E$53,MATCH(N$6,'[2]Extrapolated Data - Blue'!$E$3:$E$31,0),1)</f>
        <v>0.99000999999999995</v>
      </c>
      <c r="O9" s="28">
        <f>INDEX([5]Sheet1!$E$25:$E$53,MATCH(O$6,'[2]Extrapolated Data - Blue'!$E$3:$E$31,0),1)</f>
        <v>1</v>
      </c>
      <c r="P9" s="28">
        <f>INDEX([5]Sheet1!$E$25:$E$53,MATCH(P$6,'[2]Extrapolated Data - Blue'!$E$3:$E$31,0),1)</f>
        <v>1</v>
      </c>
      <c r="Q9" s="28">
        <f>INDEX([5]Sheet1!$E$25:$E$53,MATCH(Q$6,'[2]Extrapolated Data - Blue'!$E$3:$E$31,0),1)</f>
        <v>1</v>
      </c>
      <c r="R9" s="28">
        <f>INDEX([5]Sheet1!$E$25:$E$53,MATCH(R$6,'[2]Extrapolated Data - Blue'!$E$3:$E$31,0),1)</f>
        <v>1</v>
      </c>
      <c r="S9" s="28">
        <f>INDEX([5]Sheet1!$E$25:$E$53,MATCH(S$6,'[2]Extrapolated Data - Blue'!$E$3:$E$31,0),1)</f>
        <v>1</v>
      </c>
    </row>
    <row r="10" spans="1:19" x14ac:dyDescent="0.25">
      <c r="A10" s="42"/>
      <c r="B10" s="17">
        <f t="shared" si="0"/>
        <v>10</v>
      </c>
      <c r="C10" s="28">
        <f>INDEX([5]Sheet1!$F$25:$F$53,MATCH(C$6,'[2]Extrapolated Data - Blue'!$E$3:$E$31,0),1)</f>
        <v>0.885009765625</v>
      </c>
      <c r="D10" s="28">
        <f>INDEX([5]Sheet1!$F$25:$F$53,MATCH(D$6,'[2]Extrapolated Data - Blue'!$E$3:$E$31,0),1)</f>
        <v>0.90500000000000003</v>
      </c>
      <c r="E10" s="28">
        <f>INDEX([5]Sheet1!$F$25:$F$53,MATCH(E$6,'[2]Extrapolated Data - Blue'!$E$3:$E$31,0),1)</f>
        <v>0.92249000000000003</v>
      </c>
      <c r="F10" s="28">
        <f>INDEX([5]Sheet1!$F$25:$F$53,MATCH(F$6,'[2]Extrapolated Data - Blue'!$E$3:$E$31,0),1)</f>
        <v>0.9375</v>
      </c>
      <c r="G10" s="28">
        <f>INDEX([5]Sheet1!$F$25:$F$53,MATCH(G$6,'[2]Extrapolated Data - Blue'!$E$3:$E$31,0),1)</f>
        <v>0.94501000000000002</v>
      </c>
      <c r="H10" s="28">
        <f>INDEX([5]Sheet1!$F$25:$F$53,MATCH(H$6,'[2]Extrapolated Data - Blue'!$E$3:$E$31,0),1)</f>
        <v>0.95001000000000002</v>
      </c>
      <c r="I10" s="28">
        <f>INDEX([5]Sheet1!$F$25:$F$53,MATCH(I$6,'[2]Extrapolated Data - Blue'!$E$3:$E$31,0),1)</f>
        <v>0.95999000000000001</v>
      </c>
      <c r="J10" s="28">
        <f>INDEX([5]Sheet1!$F$25:$F$53,MATCH(J$6,'[2]Extrapolated Data - Blue'!$E$3:$E$31,0),1)</f>
        <v>0.96750000000000003</v>
      </c>
      <c r="K10" s="28">
        <f>INDEX([5]Sheet1!$F$25:$F$53,MATCH(K$6,'[2]Extrapolated Data - Blue'!$E$3:$E$31,0),1)</f>
        <v>0.97</v>
      </c>
      <c r="L10" s="28">
        <f>INDEX([5]Sheet1!$F$25:$F$53,MATCH(L$6,'[2]Extrapolated Data - Blue'!$E$3:$E$31,0),1)</f>
        <v>0.97501000000000004</v>
      </c>
      <c r="M10" s="28">
        <f>INDEX([5]Sheet1!$F$25:$F$53,MATCH(M$6,'[2]Extrapolated Data - Blue'!$E$3:$E$31,0),1)</f>
        <v>0.98001000000000005</v>
      </c>
      <c r="N10" s="28">
        <f>INDEX([5]Sheet1!$F$25:$F$53,MATCH(N$6,'[2]Extrapolated Data - Blue'!$E$3:$E$31,0),1)</f>
        <v>0.99000999999999995</v>
      </c>
      <c r="O10" s="28">
        <f>INDEX([5]Sheet1!$F$25:$F$53,MATCH(O$6,'[2]Extrapolated Data - Blue'!$E$3:$E$31,0),1)</f>
        <v>1</v>
      </c>
      <c r="P10" s="28">
        <f>INDEX([5]Sheet1!$F$25:$F$53,MATCH(P$6,'[2]Extrapolated Data - Blue'!$E$3:$E$31,0),1)</f>
        <v>1</v>
      </c>
      <c r="Q10" s="28">
        <f>INDEX([5]Sheet1!$F$25:$F$53,MATCH(Q$6,'[2]Extrapolated Data - Blue'!$E$3:$E$31,0),1)</f>
        <v>1</v>
      </c>
      <c r="R10" s="28">
        <f>INDEX([5]Sheet1!$F$25:$F$53,MATCH(R$6,'[2]Extrapolated Data - Blue'!$E$3:$E$31,0),1)</f>
        <v>1</v>
      </c>
      <c r="S10" s="28">
        <f>INDEX([5]Sheet1!$F$25:$F$53,MATCH(S$6,'[2]Extrapolated Data - Blue'!$E$3:$E$31,0),1)</f>
        <v>1</v>
      </c>
    </row>
    <row r="11" spans="1:19" x14ac:dyDescent="0.25">
      <c r="A11" s="42"/>
      <c r="B11" s="17">
        <f t="shared" si="0"/>
        <v>20</v>
      </c>
      <c r="C11" s="28">
        <f>INDEX([5]Sheet1!$G$25:$G$53,MATCH(C$6,'[2]Extrapolated Data - Blue'!$E$3:$E$31,0),1)</f>
        <v>0.894989013671875</v>
      </c>
      <c r="D11" s="28">
        <f>INDEX([5]Sheet1!$G$25:$G$53,MATCH(D$6,'[2]Extrapolated Data - Blue'!$E$3:$E$31,0),1)</f>
        <v>0.91751000000000005</v>
      </c>
      <c r="E11" s="28">
        <f>INDEX([5]Sheet1!$G$25:$G$53,MATCH(E$6,'[2]Extrapolated Data - Blue'!$E$3:$E$31,0),1)</f>
        <v>0.93500000000000005</v>
      </c>
      <c r="F11" s="28">
        <f>INDEX([5]Sheet1!$G$25:$G$53,MATCH(F$6,'[2]Extrapolated Data - Blue'!$E$3:$E$31,0),1)</f>
        <v>0.94699</v>
      </c>
      <c r="G11" s="28">
        <f>INDEX([5]Sheet1!$G$25:$G$53,MATCH(G$6,'[2]Extrapolated Data - Blue'!$E$3:$E$31,0),1)</f>
        <v>0.95001000000000002</v>
      </c>
      <c r="H11" s="28">
        <f>INDEX([5]Sheet1!$G$25:$G$53,MATCH(H$6,'[2]Extrapolated Data - Blue'!$E$3:$E$31,0),1)</f>
        <v>0.95499000000000001</v>
      </c>
      <c r="I11" s="28">
        <f>INDEX([5]Sheet1!$G$25:$G$53,MATCH(I$6,'[2]Extrapolated Data - Blue'!$E$3:$E$31,0),1)</f>
        <v>0.96750000000000003</v>
      </c>
      <c r="J11" s="28">
        <f>INDEX([5]Sheet1!$G$25:$G$53,MATCH(J$6,'[2]Extrapolated Data - Blue'!$E$3:$E$31,0),1)</f>
        <v>0.97</v>
      </c>
      <c r="K11" s="28">
        <f>INDEX([5]Sheet1!$G$25:$G$53,MATCH(K$6,'[2]Extrapolated Data - Blue'!$E$3:$E$31,0),1)</f>
        <v>0.97197999999999996</v>
      </c>
      <c r="L11" s="28">
        <f>INDEX([5]Sheet1!$G$25:$G$53,MATCH(L$6,'[2]Extrapolated Data - Blue'!$E$3:$E$31,0),1)</f>
        <v>0.97724999999999995</v>
      </c>
      <c r="M11" s="28">
        <f>INDEX([5]Sheet1!$G$25:$G$53,MATCH(M$6,'[2]Extrapolated Data - Blue'!$E$3:$E$31,0),1)</f>
        <v>0.98250999999999999</v>
      </c>
      <c r="N11" s="28">
        <f>INDEX([5]Sheet1!$G$25:$G$53,MATCH(N$6,'[2]Extrapolated Data - Blue'!$E$3:$E$31,0),1)</f>
        <v>0.99126000000000003</v>
      </c>
      <c r="O11" s="28">
        <f>INDEX([5]Sheet1!$G$25:$G$53,MATCH(O$6,'[2]Extrapolated Data - Blue'!$E$3:$E$31,0),1)</f>
        <v>1</v>
      </c>
      <c r="P11" s="28">
        <f>INDEX([5]Sheet1!$G$25:$G$53,MATCH(P$6,'[2]Extrapolated Data - Blue'!$E$3:$E$31,0),1)</f>
        <v>1</v>
      </c>
      <c r="Q11" s="28">
        <f>INDEX([5]Sheet1!$G$25:$G$53,MATCH(Q$6,'[2]Extrapolated Data - Blue'!$E$3:$E$31,0),1)</f>
        <v>1</v>
      </c>
      <c r="R11" s="28">
        <f>INDEX([5]Sheet1!$G$25:$G$53,MATCH(R$6,'[2]Extrapolated Data - Blue'!$E$3:$E$31,0),1)</f>
        <v>1</v>
      </c>
      <c r="S11" s="28">
        <f>INDEX([5]Sheet1!$G$25:$G$53,MATCH(S$6,'[2]Extrapolated Data - Blue'!$E$3:$E$31,0),1)</f>
        <v>1</v>
      </c>
    </row>
    <row r="12" spans="1:19" x14ac:dyDescent="0.25">
      <c r="A12" s="42"/>
      <c r="B12" s="17">
        <f t="shared" si="0"/>
        <v>30</v>
      </c>
      <c r="C12" s="28">
        <f>INDEX([5]Sheet1!$H$25:$H$53,MATCH(C$6,'[2]Extrapolated Data - Blue'!$E$3:$E$31,0),1)</f>
        <v>0.90301513671875</v>
      </c>
      <c r="D12" s="28">
        <f>INDEX([5]Sheet1!$H$25:$H$53,MATCH(D$6,'[2]Extrapolated Data - Blue'!$E$3:$E$31,0),1)</f>
        <v>0.92498999999999998</v>
      </c>
      <c r="E12" s="28">
        <f>INDEX([5]Sheet1!$H$25:$H$53,MATCH(E$6,'[2]Extrapolated Data - Blue'!$E$3:$E$31,0),1)</f>
        <v>0.94501000000000002</v>
      </c>
      <c r="F12" s="28">
        <f>INDEX([5]Sheet1!$H$25:$H$53,MATCH(F$6,'[2]Extrapolated Data - Blue'!$E$3:$E$31,0),1)</f>
        <v>0.95250999999999997</v>
      </c>
      <c r="G12" s="28">
        <f>INDEX([5]Sheet1!$H$25:$H$53,MATCH(G$6,'[2]Extrapolated Data - Blue'!$E$3:$E$31,0),1)</f>
        <v>0.95999000000000001</v>
      </c>
      <c r="H12" s="28">
        <f>INDEX([5]Sheet1!$H$25:$H$53,MATCH(H$6,'[2]Extrapolated Data - Blue'!$E$3:$E$31,0),1)</f>
        <v>0.96499999999999997</v>
      </c>
      <c r="I12" s="28">
        <f>INDEX([5]Sheet1!$H$25:$H$53,MATCH(I$6,'[2]Extrapolated Data - Blue'!$E$3:$E$31,0),1)</f>
        <v>0.97501000000000004</v>
      </c>
      <c r="J12" s="28">
        <f>INDEX([5]Sheet1!$H$25:$H$53,MATCH(J$6,'[2]Extrapolated Data - Blue'!$E$3:$E$31,0),1)</f>
        <v>0.97101000000000004</v>
      </c>
      <c r="K12" s="28">
        <f>INDEX([5]Sheet1!$H$25:$H$53,MATCH(K$6,'[2]Extrapolated Data - Blue'!$E$3:$E$31,0),1)</f>
        <v>0.97299000000000002</v>
      </c>
      <c r="L12" s="28">
        <f>INDEX([5]Sheet1!$H$25:$H$53,MATCH(L$6,'[2]Extrapolated Data - Blue'!$E$3:$E$31,0),1)</f>
        <v>0.97850000000000004</v>
      </c>
      <c r="M12" s="28">
        <f>INDEX([5]Sheet1!$H$25:$H$53,MATCH(M$6,'[2]Extrapolated Data - Blue'!$E$3:$E$31,0),1)</f>
        <v>0.98401000000000005</v>
      </c>
      <c r="N12" s="28">
        <f>INDEX([5]Sheet1!$H$25:$H$53,MATCH(N$6,'[2]Extrapolated Data - Blue'!$E$3:$E$31,0),1)</f>
        <v>0.99251</v>
      </c>
      <c r="O12" s="28">
        <f>INDEX([5]Sheet1!$H$25:$H$53,MATCH(O$6,'[2]Extrapolated Data - Blue'!$E$3:$E$31,0),1)</f>
        <v>1.00101</v>
      </c>
      <c r="P12" s="28">
        <f>INDEX([5]Sheet1!$H$25:$H$53,MATCH(P$6,'[2]Extrapolated Data - Blue'!$E$3:$E$31,0),1)</f>
        <v>1.00101</v>
      </c>
      <c r="Q12" s="28">
        <f>INDEX([5]Sheet1!$H$25:$H$53,MATCH(Q$6,'[2]Extrapolated Data - Blue'!$E$3:$E$31,0),1)</f>
        <v>1.0004999999999999</v>
      </c>
      <c r="R12" s="28">
        <f>INDEX([5]Sheet1!$H$25:$H$53,MATCH(R$6,'[2]Extrapolated Data - Blue'!$E$3:$E$31,0),1)</f>
        <v>1</v>
      </c>
      <c r="S12" s="28">
        <f>INDEX([5]Sheet1!$H$25:$H$53,MATCH(S$6,'[2]Extrapolated Data - Blue'!$E$3:$E$31,0),1)</f>
        <v>1</v>
      </c>
    </row>
    <row r="13" spans="1:19" x14ac:dyDescent="0.25">
      <c r="A13" s="42"/>
      <c r="B13" s="17">
        <f t="shared" si="0"/>
        <v>40</v>
      </c>
      <c r="C13" s="28">
        <f>INDEX([5]Sheet1!$I$25:$I$53,MATCH(C$6,'[2]Extrapolated Data - Blue'!$E$3:$E$31,0),1)</f>
        <v>0.9119873046875</v>
      </c>
      <c r="D13" s="28">
        <f>INDEX([5]Sheet1!$I$25:$I$53,MATCH(D$6,'[2]Extrapolated Data - Blue'!$E$3:$E$31,0),1)</f>
        <v>0.9325</v>
      </c>
      <c r="E13" s="28">
        <f>INDEX([5]Sheet1!$I$25:$I$53,MATCH(E$6,'[2]Extrapolated Data - Blue'!$E$3:$E$31,0),1)</f>
        <v>0.95199999999999996</v>
      </c>
      <c r="F13" s="28">
        <f>INDEX([5]Sheet1!$I$25:$I$53,MATCH(F$6,'[2]Extrapolated Data - Blue'!$E$3:$E$31,0),1)</f>
        <v>0.95999000000000001</v>
      </c>
      <c r="G13" s="28">
        <f>INDEX([5]Sheet1!$I$25:$I$53,MATCH(G$6,'[2]Extrapolated Data - Blue'!$E$3:$E$31,0),1)</f>
        <v>0.96499999999999997</v>
      </c>
      <c r="H13" s="28">
        <f>INDEX([5]Sheet1!$I$25:$I$53,MATCH(H$6,'[2]Extrapolated Data - Blue'!$E$3:$E$31,0),1)</f>
        <v>0.97</v>
      </c>
      <c r="I13" s="28">
        <f>INDEX([5]Sheet1!$I$25:$I$53,MATCH(I$6,'[2]Extrapolated Data - Blue'!$E$3:$E$31,0),1)</f>
        <v>0.98001000000000005</v>
      </c>
      <c r="J13" s="28">
        <f>INDEX([5]Sheet1!$I$25:$I$53,MATCH(J$6,'[2]Extrapolated Data - Blue'!$E$3:$E$31,0),1)</f>
        <v>0.97197999999999996</v>
      </c>
      <c r="K13" s="28">
        <f>INDEX([5]Sheet1!$I$25:$I$53,MATCH(K$6,'[2]Extrapolated Data - Blue'!$E$3:$E$31,0),1)</f>
        <v>0.97501000000000004</v>
      </c>
      <c r="L13" s="28">
        <f>INDEX([5]Sheet1!$I$25:$I$53,MATCH(L$6,'[2]Extrapolated Data - Blue'!$E$3:$E$31,0),1)</f>
        <v>0.98</v>
      </c>
      <c r="M13" s="28">
        <f>INDEX([5]Sheet1!$I$25:$I$53,MATCH(M$6,'[2]Extrapolated Data - Blue'!$E$3:$E$31,0),1)</f>
        <v>0.98499000000000003</v>
      </c>
      <c r="N13" s="28">
        <f>INDEX([5]Sheet1!$I$25:$I$53,MATCH(N$6,'[2]Extrapolated Data - Blue'!$E$3:$E$31,0),1)</f>
        <v>0.99299999999999999</v>
      </c>
      <c r="O13" s="28">
        <f>INDEX([5]Sheet1!$I$25:$I$53,MATCH(O$6,'[2]Extrapolated Data - Blue'!$E$3:$E$31,0),1)</f>
        <v>1.00101</v>
      </c>
      <c r="P13" s="28">
        <f>INDEX([5]Sheet1!$I$25:$I$53,MATCH(P$6,'[2]Extrapolated Data - Blue'!$E$3:$E$31,0),1)</f>
        <v>1.00301</v>
      </c>
      <c r="Q13" s="28">
        <f>INDEX([5]Sheet1!$I$25:$I$53,MATCH(Q$6,'[2]Extrapolated Data - Blue'!$E$3:$E$31,0),1)</f>
        <v>1.0024999999999999</v>
      </c>
      <c r="R13" s="28">
        <f>INDEX([5]Sheet1!$I$25:$I$53,MATCH(R$6,'[2]Extrapolated Data - Blue'!$E$3:$E$31,0),1)</f>
        <v>1</v>
      </c>
      <c r="S13" s="28">
        <f>INDEX([5]Sheet1!$I$25:$I$53,MATCH(S$6,'[2]Extrapolated Data - Blue'!$E$3:$E$31,0),1)</f>
        <v>1</v>
      </c>
    </row>
    <row r="14" spans="1:19" x14ac:dyDescent="0.25">
      <c r="A14" s="42"/>
      <c r="B14" s="17">
        <f t="shared" si="0"/>
        <v>50</v>
      </c>
      <c r="C14" s="28">
        <f>INDEX([5]Sheet1!$J$25:$J$53,MATCH(C$6,'[2]Extrapolated Data - Blue'!$E$3:$E$31,0),1)</f>
        <v>0.915008544921875</v>
      </c>
      <c r="D14" s="28">
        <f>INDEX([5]Sheet1!$J$25:$J$53,MATCH(D$6,'[2]Extrapolated Data - Blue'!$E$3:$E$31,0),1)</f>
        <v>0.9375</v>
      </c>
      <c r="E14" s="28">
        <f>INDEX([5]Sheet1!$J$25:$J$53,MATCH(E$6,'[2]Extrapolated Data - Blue'!$E$3:$E$31,0),1)</f>
        <v>0.95499000000000001</v>
      </c>
      <c r="F14" s="28">
        <f>INDEX([5]Sheet1!$J$25:$J$53,MATCH(F$6,'[2]Extrapolated Data - Blue'!$E$3:$E$31,0),1)</f>
        <v>0.96499999999999997</v>
      </c>
      <c r="G14" s="28">
        <f>INDEX([5]Sheet1!$J$25:$J$53,MATCH(G$6,'[2]Extrapolated Data - Blue'!$E$3:$E$31,0),1)</f>
        <v>0.96701000000000004</v>
      </c>
      <c r="H14" s="28">
        <f>INDEX([5]Sheet1!$J$25:$J$53,MATCH(H$6,'[2]Extrapolated Data - Blue'!$E$3:$E$31,0),1)</f>
        <v>0.97448999999999997</v>
      </c>
      <c r="I14" s="28">
        <f>INDEX([5]Sheet1!$J$25:$J$53,MATCH(I$6,'[2]Extrapolated Data - Blue'!$E$3:$E$31,0),1)</f>
        <v>0.98499000000000003</v>
      </c>
      <c r="J14" s="28">
        <f>INDEX([5]Sheet1!$J$25:$J$53,MATCH(J$6,'[2]Extrapolated Data - Blue'!$E$3:$E$31,0),1)</f>
        <v>0.97501000000000004</v>
      </c>
      <c r="K14" s="28">
        <f>INDEX([5]Sheet1!$J$25:$J$53,MATCH(K$6,'[2]Extrapolated Data - Blue'!$E$3:$E$31,0),1)</f>
        <v>0.98001000000000005</v>
      </c>
      <c r="L14" s="28">
        <f>INDEX([5]Sheet1!$J$25:$J$53,MATCH(L$6,'[2]Extrapolated Data - Blue'!$E$3:$E$31,0),1)</f>
        <v>0.98250000000000004</v>
      </c>
      <c r="M14" s="28">
        <f>INDEX([5]Sheet1!$J$25:$J$53,MATCH(M$6,'[2]Extrapolated Data - Blue'!$E$3:$E$31,0),1)</f>
        <v>0.98499000000000003</v>
      </c>
      <c r="N14" s="28">
        <f>INDEX([5]Sheet1!$J$25:$J$53,MATCH(N$6,'[2]Extrapolated Data - Blue'!$E$3:$E$31,0),1)</f>
        <v>0.99299999999999999</v>
      </c>
      <c r="O14" s="28">
        <f>INDEX([5]Sheet1!$J$25:$J$53,MATCH(O$6,'[2]Extrapolated Data - Blue'!$E$3:$E$31,0),1)</f>
        <v>1.00101</v>
      </c>
      <c r="P14" s="28">
        <f>INDEX([5]Sheet1!$J$25:$J$53,MATCH(P$6,'[2]Extrapolated Data - Blue'!$E$3:$E$31,0),1)</f>
        <v>1.0055099999999999</v>
      </c>
      <c r="Q14" s="28">
        <f>INDEX([5]Sheet1!$J$25:$J$53,MATCH(Q$6,'[2]Extrapolated Data - Blue'!$E$3:$E$31,0),1)</f>
        <v>1.0060100000000001</v>
      </c>
      <c r="R14" s="28">
        <f>INDEX([5]Sheet1!$J$25:$J$53,MATCH(R$6,'[2]Extrapolated Data - Blue'!$E$3:$E$31,0),1)</f>
        <v>1.0020100000000001</v>
      </c>
      <c r="S14" s="28">
        <f>INDEX([5]Sheet1!$J$25:$J$53,MATCH(S$6,'[2]Extrapolated Data - Blue'!$E$3:$E$31,0),1)</f>
        <v>1</v>
      </c>
    </row>
    <row r="15" spans="1:19" x14ac:dyDescent="0.25">
      <c r="A15" s="42"/>
      <c r="B15" s="17">
        <f t="shared" si="0"/>
        <v>60</v>
      </c>
      <c r="C15" s="28">
        <f>INDEX([5]Sheet1!$K$25:$K$53,MATCH(C$6,'[2]Extrapolated Data - Blue'!$E$3:$E$31,0),1)</f>
        <v>0.917510986328125</v>
      </c>
      <c r="D15" s="28">
        <f>INDEX([5]Sheet1!$K$25:$K$53,MATCH(D$6,'[2]Extrapolated Data - Blue'!$E$3:$E$31,0),1)</f>
        <v>0.94</v>
      </c>
      <c r="E15" s="28">
        <f>INDEX([5]Sheet1!$K$25:$K$53,MATCH(E$6,'[2]Extrapolated Data - Blue'!$E$3:$E$31,0),1)</f>
        <v>0.95999000000000001</v>
      </c>
      <c r="F15" s="28">
        <f>INDEX([5]Sheet1!$K$25:$K$53,MATCH(F$6,'[2]Extrapolated Data - Blue'!$E$3:$E$31,0),1)</f>
        <v>0.97</v>
      </c>
      <c r="G15" s="28">
        <f>INDEX([5]Sheet1!$K$25:$K$53,MATCH(G$6,'[2]Extrapolated Data - Blue'!$E$3:$E$31,0),1)</f>
        <v>0.97197999999999996</v>
      </c>
      <c r="H15" s="28">
        <f>INDEX([5]Sheet1!$K$25:$K$53,MATCH(H$6,'[2]Extrapolated Data - Blue'!$E$3:$E$31,0),1)</f>
        <v>0.97399999999999998</v>
      </c>
      <c r="I15" s="28">
        <f>INDEX([5]Sheet1!$K$25:$K$53,MATCH(I$6,'[2]Extrapolated Data - Blue'!$E$3:$E$31,0),1)</f>
        <v>0.98499000000000003</v>
      </c>
      <c r="J15" s="28">
        <f>INDEX([5]Sheet1!$K$25:$K$53,MATCH(J$6,'[2]Extrapolated Data - Blue'!$E$3:$E$31,0),1)</f>
        <v>0.97699000000000003</v>
      </c>
      <c r="K15" s="28">
        <f>INDEX([5]Sheet1!$K$25:$K$53,MATCH(K$6,'[2]Extrapolated Data - Blue'!$E$3:$E$31,0),1)</f>
        <v>0.98001000000000005</v>
      </c>
      <c r="L15" s="28">
        <f>INDEX([5]Sheet1!$K$25:$K$53,MATCH(L$6,'[2]Extrapolated Data - Blue'!$E$3:$E$31,0),1)</f>
        <v>0.98375000000000001</v>
      </c>
      <c r="M15" s="28">
        <f>INDEX([5]Sheet1!$K$25:$K$53,MATCH(M$6,'[2]Extrapolated Data - Blue'!$E$3:$E$31,0),1)</f>
        <v>0.98748999999999998</v>
      </c>
      <c r="N15" s="28">
        <f>INDEX([5]Sheet1!$K$25:$K$53,MATCH(N$6,'[2]Extrapolated Data - Blue'!$E$3:$E$31,0),1)</f>
        <v>0.99424999999999997</v>
      </c>
      <c r="O15" s="28">
        <f>INDEX([5]Sheet1!$K$25:$K$53,MATCH(O$6,'[2]Extrapolated Data - Blue'!$E$3:$E$31,0),1)</f>
        <v>1.00101</v>
      </c>
      <c r="P15" s="28">
        <f>INDEX([5]Sheet1!$K$25:$K$53,MATCH(P$6,'[2]Extrapolated Data - Blue'!$E$3:$E$31,0),1)</f>
        <v>1.0069999999999999</v>
      </c>
      <c r="Q15" s="28">
        <f>INDEX([5]Sheet1!$K$25:$K$53,MATCH(Q$6,'[2]Extrapolated Data - Blue'!$E$3:$E$31,0),1)</f>
        <v>1.0089999999999999</v>
      </c>
      <c r="R15" s="28">
        <f>INDEX([5]Sheet1!$K$25:$K$53,MATCH(R$6,'[2]Extrapolated Data - Blue'!$E$3:$E$31,0),1)</f>
        <v>1.0049999999999999</v>
      </c>
      <c r="S15" s="28">
        <f>INDEX([5]Sheet1!$K$25:$K$53,MATCH(S$6,'[2]Extrapolated Data - Blue'!$E$3:$E$31,0),1)</f>
        <v>1</v>
      </c>
    </row>
    <row r="16" spans="1:19" x14ac:dyDescent="0.25">
      <c r="A16" s="42"/>
      <c r="B16" s="17">
        <f t="shared" si="0"/>
        <v>70</v>
      </c>
      <c r="C16" s="28">
        <f>INDEX([5]Sheet1!$L$25:$L$53,MATCH(C$6,'[2]Extrapolated Data - Blue'!$E$3:$E$31,0),1)</f>
        <v>0.907989501953125</v>
      </c>
      <c r="D16" s="28">
        <f>INDEX([5]Sheet1!$L$25:$L$53,MATCH(D$6,'[2]Extrapolated Data - Blue'!$E$3:$E$31,0),1)</f>
        <v>0.92998999999999998</v>
      </c>
      <c r="E16" s="28">
        <f>INDEX([5]Sheet1!$L$25:$L$53,MATCH(E$6,'[2]Extrapolated Data - Blue'!$E$3:$E$31,0),1)</f>
        <v>0.95001000000000002</v>
      </c>
      <c r="F16" s="28">
        <f>INDEX([5]Sheet1!$L$25:$L$53,MATCH(F$6,'[2]Extrapolated Data - Blue'!$E$3:$E$31,0),1)</f>
        <v>0.96750000000000003</v>
      </c>
      <c r="G16" s="28">
        <f>INDEX([5]Sheet1!$L$25:$L$53,MATCH(G$6,'[2]Extrapolated Data - Blue'!$E$3:$E$31,0),1)</f>
        <v>0.97</v>
      </c>
      <c r="H16" s="28">
        <f>INDEX([5]Sheet1!$L$25:$L$53,MATCH(H$6,'[2]Extrapolated Data - Blue'!$E$3:$E$31,0),1)</f>
        <v>0.97</v>
      </c>
      <c r="I16" s="28">
        <f>INDEX([5]Sheet1!$L$25:$L$53,MATCH(I$6,'[2]Extrapolated Data - Blue'!$E$3:$E$31,0),1)</f>
        <v>0.98250999999999999</v>
      </c>
      <c r="J16" s="28">
        <f>INDEX([5]Sheet1!$L$25:$L$53,MATCH(J$6,'[2]Extrapolated Data - Blue'!$E$3:$E$31,0),1)</f>
        <v>0.98001000000000005</v>
      </c>
      <c r="K16" s="28">
        <f>INDEX([5]Sheet1!$L$25:$L$53,MATCH(K$6,'[2]Extrapolated Data - Blue'!$E$3:$E$31,0),1)</f>
        <v>0.98001000000000005</v>
      </c>
      <c r="L16" s="28">
        <f>INDEX([5]Sheet1!$L$25:$L$53,MATCH(L$6,'[2]Extrapolated Data - Blue'!$E$3:$E$31,0),1)</f>
        <v>0.98250000000000004</v>
      </c>
      <c r="M16" s="28">
        <f>INDEX([5]Sheet1!$L$25:$L$53,MATCH(M$6,'[2]Extrapolated Data - Blue'!$E$3:$E$31,0),1)</f>
        <v>0.98499000000000003</v>
      </c>
      <c r="N16" s="28">
        <f>INDEX([5]Sheet1!$L$25:$L$53,MATCH(N$6,'[2]Extrapolated Data - Blue'!$E$3:$E$31,0),1)</f>
        <v>0.99350000000000005</v>
      </c>
      <c r="O16" s="28">
        <f>INDEX([5]Sheet1!$L$25:$L$53,MATCH(O$6,'[2]Extrapolated Data - Blue'!$E$3:$E$31,0),1)</f>
        <v>1.0020100000000001</v>
      </c>
      <c r="P16" s="28">
        <f>INDEX([5]Sheet1!$L$25:$L$53,MATCH(P$6,'[2]Extrapolated Data - Blue'!$E$3:$E$31,0),1)</f>
        <v>1.0060100000000001</v>
      </c>
      <c r="Q16" s="28">
        <f>INDEX([5]Sheet1!$L$25:$L$53,MATCH(Q$6,'[2]Extrapolated Data - Blue'!$E$3:$E$31,0),1)</f>
        <v>1.0082599999999999</v>
      </c>
      <c r="R16" s="28">
        <f>INDEX([5]Sheet1!$L$25:$L$53,MATCH(R$6,'[2]Extrapolated Data - Blue'!$E$3:$E$31,0),1)</f>
        <v>1.0065</v>
      </c>
      <c r="S16" s="28">
        <f>INDEX([5]Sheet1!$L$25:$L$53,MATCH(S$6,'[2]Extrapolated Data - Blue'!$E$3:$E$31,0),1)</f>
        <v>1</v>
      </c>
    </row>
    <row r="17" spans="1:19" x14ac:dyDescent="0.25">
      <c r="A17" s="42"/>
      <c r="B17" s="17">
        <f t="shared" si="0"/>
        <v>80</v>
      </c>
      <c r="C17" s="28">
        <f>INDEX([5]Sheet1!$M$25:$M$53,MATCH(C$6,'[2]Extrapolated Data - Blue'!$E$3:$E$31,0),1)</f>
        <v>0.894989013671875</v>
      </c>
      <c r="D17" s="28">
        <f>INDEX([5]Sheet1!$M$25:$M$53,MATCH(D$6,'[2]Extrapolated Data - Blue'!$E$3:$E$31,0),1)</f>
        <v>0.92000999999999999</v>
      </c>
      <c r="E17" s="28">
        <f>INDEX([5]Sheet1!$M$25:$M$53,MATCH(E$6,'[2]Extrapolated Data - Blue'!$E$3:$E$31,0),1)</f>
        <v>0.94</v>
      </c>
      <c r="F17" s="28">
        <f>INDEX([5]Sheet1!$M$25:$M$53,MATCH(F$6,'[2]Extrapolated Data - Blue'!$E$3:$E$31,0),1)</f>
        <v>0.95499000000000001</v>
      </c>
      <c r="G17" s="28">
        <f>INDEX([5]Sheet1!$M$25:$M$53,MATCH(G$6,'[2]Extrapolated Data - Blue'!$E$3:$E$31,0),1)</f>
        <v>0.95499000000000001</v>
      </c>
      <c r="H17" s="28">
        <f>INDEX([5]Sheet1!$M$25:$M$53,MATCH(H$6,'[2]Extrapolated Data - Blue'!$E$3:$E$31,0),1)</f>
        <v>0.95901000000000003</v>
      </c>
      <c r="I17" s="28">
        <f>INDEX([5]Sheet1!$M$25:$M$53,MATCH(I$6,'[2]Extrapolated Data - Blue'!$E$3:$E$31,0),1)</f>
        <v>0.97501000000000004</v>
      </c>
      <c r="J17" s="28">
        <f>INDEX([5]Sheet1!$M$25:$M$53,MATCH(J$6,'[2]Extrapolated Data - Blue'!$E$3:$E$31,0),1)</f>
        <v>0.97501000000000004</v>
      </c>
      <c r="K17" s="28">
        <f>INDEX([5]Sheet1!$M$25:$M$53,MATCH(K$6,'[2]Extrapolated Data - Blue'!$E$3:$E$31,0),1)</f>
        <v>0.97750999999999999</v>
      </c>
      <c r="L17" s="28">
        <f>INDEX([5]Sheet1!$M$25:$M$53,MATCH(L$6,'[2]Extrapolated Data - Blue'!$E$3:$E$31,0),1)</f>
        <v>0.98224999999999996</v>
      </c>
      <c r="M17" s="28">
        <f>INDEX([5]Sheet1!$M$25:$M$53,MATCH(M$6,'[2]Extrapolated Data - Blue'!$E$3:$E$31,0),1)</f>
        <v>0.98699999999999999</v>
      </c>
      <c r="N17" s="28">
        <f>INDEX([5]Sheet1!$M$25:$M$53,MATCH(N$6,'[2]Extrapolated Data - Blue'!$E$3:$E$31,0),1)</f>
        <v>0.99451000000000001</v>
      </c>
      <c r="O17" s="28">
        <f>INDEX([5]Sheet1!$M$25:$M$53,MATCH(O$6,'[2]Extrapolated Data - Blue'!$E$3:$E$31,0),1)</f>
        <v>1.0020100000000001</v>
      </c>
      <c r="P17" s="28">
        <f>INDEX([5]Sheet1!$M$25:$M$53,MATCH(P$6,'[2]Extrapolated Data - Blue'!$E$3:$E$31,0),1)</f>
        <v>1.0044999999999999</v>
      </c>
      <c r="Q17" s="28">
        <f>INDEX([5]Sheet1!$M$25:$M$53,MATCH(Q$6,'[2]Extrapolated Data - Blue'!$E$3:$E$31,0),1)</f>
        <v>1.00949</v>
      </c>
      <c r="R17" s="28">
        <f>INDEX([5]Sheet1!$M$25:$M$53,MATCH(R$6,'[2]Extrapolated Data - Blue'!$E$3:$E$31,0),1)</f>
        <v>1.0119899999999999</v>
      </c>
      <c r="S17" s="28">
        <f>INDEX([5]Sheet1!$M$25:$M$53,MATCH(S$6,'[2]Extrapolated Data - Blue'!$E$3:$E$31,0),1)</f>
        <v>1.0033700000000001</v>
      </c>
    </row>
    <row r="18" spans="1:19" x14ac:dyDescent="0.25">
      <c r="A18" s="42"/>
      <c r="B18" s="17">
        <f t="shared" si="0"/>
        <v>90</v>
      </c>
      <c r="C18" s="28">
        <f>INDEX([5]Sheet1!$N$25:$N$53,MATCH(C$6,'[2]Extrapolated Data - Blue'!$E$3:$E$31,0),1)</f>
        <v>0.857513427734375</v>
      </c>
      <c r="D18" s="28">
        <f>INDEX([5]Sheet1!$N$25:$N$53,MATCH(D$6,'[2]Extrapolated Data - Blue'!$E$3:$E$31,0),1)</f>
        <v>0.88500999999999996</v>
      </c>
      <c r="E18" s="28">
        <f>INDEX([5]Sheet1!$N$25:$N$53,MATCH(E$6,'[2]Extrapolated Data - Blue'!$E$3:$E$31,0),1)</f>
        <v>0.90500000000000003</v>
      </c>
      <c r="F18" s="28">
        <f>INDEX([5]Sheet1!$N$25:$N$53,MATCH(F$6,'[2]Extrapolated Data - Blue'!$E$3:$E$31,0),1)</f>
        <v>0.93500000000000005</v>
      </c>
      <c r="G18" s="28">
        <f>INDEX([5]Sheet1!$N$25:$N$53,MATCH(G$6,'[2]Extrapolated Data - Blue'!$E$3:$E$31,0),1)</f>
        <v>0.92998999999999998</v>
      </c>
      <c r="H18" s="28">
        <f>INDEX([5]Sheet1!$N$25:$N$53,MATCH(H$6,'[2]Extrapolated Data - Blue'!$E$3:$E$31,0),1)</f>
        <v>0.94501000000000002</v>
      </c>
      <c r="I18" s="28">
        <f>INDEX([5]Sheet1!$N$25:$N$53,MATCH(I$6,'[2]Extrapolated Data - Blue'!$E$3:$E$31,0),1)</f>
        <v>0.96001999999999998</v>
      </c>
      <c r="J18" s="28">
        <f>INDEX([5]Sheet1!$N$25:$N$53,MATCH(J$6,'[2]Extrapolated Data - Blue'!$E$3:$E$31,0),1)</f>
        <v>0.97</v>
      </c>
      <c r="K18" s="28">
        <f>INDEX([5]Sheet1!$N$25:$N$53,MATCH(K$6,'[2]Extrapolated Data - Blue'!$E$3:$E$31,0),1)</f>
        <v>0.97501000000000004</v>
      </c>
      <c r="L18" s="28">
        <f>INDEX([5]Sheet1!$N$25:$N$53,MATCH(L$6,'[2]Extrapolated Data - Blue'!$E$3:$E$31,0),1)</f>
        <v>0.98</v>
      </c>
      <c r="M18" s="28">
        <f>INDEX([5]Sheet1!$N$25:$N$53,MATCH(M$6,'[2]Extrapolated Data - Blue'!$E$3:$E$31,0),1)</f>
        <v>0.98499000000000003</v>
      </c>
      <c r="N18" s="28">
        <f>INDEX([5]Sheet1!$N$25:$N$53,MATCH(N$6,'[2]Extrapolated Data - Blue'!$E$3:$E$31,0),1)</f>
        <v>0.99399000000000004</v>
      </c>
      <c r="O18" s="28">
        <f>INDEX([5]Sheet1!$N$25:$N$53,MATCH(O$6,'[2]Extrapolated Data - Blue'!$E$3:$E$31,0),1)</f>
        <v>1.00299</v>
      </c>
      <c r="P18" s="28">
        <f>INDEX([5]Sheet1!$N$25:$N$53,MATCH(P$6,'[2]Extrapolated Data - Blue'!$E$3:$E$31,0),1)</f>
        <v>1.00549</v>
      </c>
      <c r="Q18" s="28">
        <f>INDEX([5]Sheet1!$N$25:$N$53,MATCH(Q$6,'[2]Extrapolated Data - Blue'!$E$3:$E$31,0),1)</f>
        <v>1.0139899999999999</v>
      </c>
      <c r="R18" s="28">
        <f>INDEX([5]Sheet1!$N$25:$N$53,MATCH(R$6,'[2]Extrapolated Data - Blue'!$E$3:$E$31,0),1)</f>
        <v>1.01999</v>
      </c>
      <c r="S18" s="28">
        <f>INDEX([5]Sheet1!$N$25:$N$53,MATCH(S$6,'[2]Extrapolated Data - Blue'!$E$3:$E$31,0),1)</f>
        <v>1.0007600000000001</v>
      </c>
    </row>
    <row r="19" spans="1:19" x14ac:dyDescent="0.25">
      <c r="A19" s="42"/>
      <c r="B19" s="17">
        <f t="shared" si="0"/>
        <v>100</v>
      </c>
      <c r="C19" s="28">
        <f>INDEX([5]Sheet1!$O$25:$O$53,MATCH(C$6,'[2]Extrapolated Data - Blue'!$E$3:$E$31,0),1)</f>
        <v>0.80999755859375</v>
      </c>
      <c r="D19" s="28">
        <f>INDEX([5]Sheet1!$O$25:$O$53,MATCH(D$6,'[2]Extrapolated Data - Blue'!$E$3:$E$31,0),1)</f>
        <v>0.83499000000000001</v>
      </c>
      <c r="E19" s="28">
        <f>INDEX([5]Sheet1!$O$25:$O$53,MATCH(E$6,'[2]Extrapolated Data - Blue'!$E$3:$E$31,0),1)</f>
        <v>0.85999000000000003</v>
      </c>
      <c r="F19" s="28">
        <f>INDEX([5]Sheet1!$O$25:$O$53,MATCH(F$6,'[2]Extrapolated Data - Blue'!$E$3:$E$31,0),1)</f>
        <v>0.89498999999999995</v>
      </c>
      <c r="G19" s="28">
        <f>INDEX([5]Sheet1!$O$25:$O$53,MATCH(G$6,'[2]Extrapolated Data - Blue'!$E$3:$E$31,0),1)</f>
        <v>0.89998999999999996</v>
      </c>
      <c r="H19" s="28">
        <f>INDEX([5]Sheet1!$O$25:$O$53,MATCH(H$6,'[2]Extrapolated Data - Blue'!$E$3:$E$31,0),1)</f>
        <v>0.92000999999999999</v>
      </c>
      <c r="I19" s="28">
        <f>INDEX([5]Sheet1!$O$25:$O$53,MATCH(I$6,'[2]Extrapolated Data - Blue'!$E$3:$E$31,0),1)</f>
        <v>0.94</v>
      </c>
      <c r="J19" s="28">
        <f>INDEX([5]Sheet1!$O$25:$O$53,MATCH(J$6,'[2]Extrapolated Data - Blue'!$E$3:$E$31,0),1)</f>
        <v>0.96001999999999998</v>
      </c>
      <c r="K19" s="28">
        <f>INDEX([5]Sheet1!$O$25:$O$53,MATCH(K$6,'[2]Extrapolated Data - Blue'!$E$3:$E$31,0),1)</f>
        <v>0.97</v>
      </c>
      <c r="L19" s="28">
        <f>INDEX([5]Sheet1!$O$25:$O$53,MATCH(L$6,'[2]Extrapolated Data - Blue'!$E$3:$E$31,0),1)</f>
        <v>0.97748999999999997</v>
      </c>
      <c r="M19" s="28">
        <f>INDEX([5]Sheet1!$O$25:$O$53,MATCH(M$6,'[2]Extrapolated Data - Blue'!$E$3:$E$31,0),1)</f>
        <v>0.98499000000000003</v>
      </c>
      <c r="N19" s="28">
        <f>INDEX([5]Sheet1!$O$25:$O$53,MATCH(N$6,'[2]Extrapolated Data - Blue'!$E$3:$E$31,0),1)</f>
        <v>0.98999000000000004</v>
      </c>
      <c r="O19" s="28">
        <f>INDEX([5]Sheet1!$O$25:$O$53,MATCH(O$6,'[2]Extrapolated Data - Blue'!$E$3:$E$31,0),1)</f>
        <v>0.995</v>
      </c>
      <c r="P19" s="28">
        <f>INDEX([5]Sheet1!$O$25:$O$53,MATCH(P$6,'[2]Extrapolated Data - Blue'!$E$3:$E$31,0),1)</f>
        <v>1</v>
      </c>
      <c r="Q19" s="28">
        <f>INDEX([5]Sheet1!$O$25:$O$53,MATCH(Q$6,'[2]Extrapolated Data - Blue'!$E$3:$E$31,0),1)</f>
        <v>1.0109999999999999</v>
      </c>
      <c r="R19" s="28">
        <f>INDEX([5]Sheet1!$O$25:$O$53,MATCH(R$6,'[2]Extrapolated Data - Blue'!$E$3:$E$31,0),1)</f>
        <v>1.0169999999999999</v>
      </c>
      <c r="S19" s="28">
        <f>INDEX([5]Sheet1!$O$25:$O$53,MATCH(S$6,'[2]Extrapolated Data - Blue'!$E$3:$E$31,0),1)</f>
        <v>1</v>
      </c>
    </row>
    <row r="20" spans="1:19" x14ac:dyDescent="0.25">
      <c r="A20" s="42"/>
      <c r="B20" s="17">
        <f t="shared" si="0"/>
        <v>110</v>
      </c>
      <c r="C20" s="28">
        <f>INDEX([5]Sheet1!$P$25:$P$53,MATCH(C$6,'[2]Extrapolated Data - Blue'!$E$3:$E$31,0),1)</f>
        <v>0.769989013671875</v>
      </c>
      <c r="D20" s="28">
        <f>INDEX([5]Sheet1!$P$25:$P$53,MATCH(D$6,'[2]Extrapolated Data - Blue'!$E$3:$E$31,0),1)</f>
        <v>0.79998999999999998</v>
      </c>
      <c r="E20" s="28">
        <f>INDEX([5]Sheet1!$P$25:$P$53,MATCH(E$6,'[2]Extrapolated Data - Blue'!$E$3:$E$31,0),1)</f>
        <v>0.82999000000000001</v>
      </c>
      <c r="F20" s="28">
        <f>INDEX([5]Sheet1!$P$25:$P$53,MATCH(F$6,'[2]Extrapolated Data - Blue'!$E$3:$E$31,0),1)</f>
        <v>0.86248999999999998</v>
      </c>
      <c r="G20" s="28">
        <f>INDEX([5]Sheet1!$P$25:$P$53,MATCH(G$6,'[2]Extrapolated Data - Blue'!$E$3:$E$31,0),1)</f>
        <v>0.875</v>
      </c>
      <c r="H20" s="28">
        <f>INDEX([5]Sheet1!$P$25:$P$53,MATCH(H$6,'[2]Extrapolated Data - Blue'!$E$3:$E$31,0),1)</f>
        <v>0.88300000000000001</v>
      </c>
      <c r="I20" s="28">
        <f>INDEX([5]Sheet1!$P$25:$P$53,MATCH(I$6,'[2]Extrapolated Data - Blue'!$E$3:$E$31,0),1)</f>
        <v>0.90500000000000003</v>
      </c>
      <c r="J20" s="28">
        <f>INDEX([5]Sheet1!$P$25:$P$53,MATCH(J$6,'[2]Extrapolated Data - Blue'!$E$3:$E$31,0),1)</f>
        <v>0.94</v>
      </c>
      <c r="K20" s="28">
        <f>INDEX([5]Sheet1!$P$25:$P$53,MATCH(K$6,'[2]Extrapolated Data - Blue'!$E$3:$E$31,0),1)</f>
        <v>0.95001000000000002</v>
      </c>
      <c r="L20" s="28">
        <f>INDEX([5]Sheet1!$P$25:$P$53,MATCH(L$6,'[2]Extrapolated Data - Blue'!$E$3:$E$31,0),1)</f>
        <v>0.96250999999999998</v>
      </c>
      <c r="M20" s="28">
        <f>INDEX([5]Sheet1!$P$25:$P$53,MATCH(M$6,'[2]Extrapolated Data - Blue'!$E$3:$E$31,0),1)</f>
        <v>0.97501000000000004</v>
      </c>
      <c r="N20" s="28">
        <f>INDEX([5]Sheet1!$P$25:$P$53,MATCH(N$6,'[2]Extrapolated Data - Blue'!$E$3:$E$31,0),1)</f>
        <v>0.98250000000000004</v>
      </c>
      <c r="O20" s="28">
        <f>INDEX([5]Sheet1!$P$25:$P$53,MATCH(O$6,'[2]Extrapolated Data - Blue'!$E$3:$E$31,0),1)</f>
        <v>0.98999000000000004</v>
      </c>
      <c r="P20" s="28">
        <f>INDEX([5]Sheet1!$P$25:$P$53,MATCH(P$6,'[2]Extrapolated Data - Blue'!$E$3:$E$31,0),1)</f>
        <v>0.995</v>
      </c>
      <c r="Q20" s="28">
        <f>INDEX([5]Sheet1!$P$25:$P$53,MATCH(Q$6,'[2]Extrapolated Data - Blue'!$E$3:$E$31,0),1)</f>
        <v>1.0049999999999999</v>
      </c>
      <c r="R20" s="28">
        <f>INDEX([5]Sheet1!$P$25:$P$53,MATCH(R$6,'[2]Extrapolated Data - Blue'!$E$3:$E$31,0),1)</f>
        <v>1.0100100000000001</v>
      </c>
      <c r="S20" s="28">
        <f>INDEX([5]Sheet1!$P$25:$P$53,MATCH(S$6,'[2]Extrapolated Data - Blue'!$E$3:$E$31,0),1)</f>
        <v>1</v>
      </c>
    </row>
    <row r="21" spans="1:19" x14ac:dyDescent="0.25">
      <c r="A21" s="42"/>
      <c r="B21" s="17">
        <f t="shared" si="0"/>
        <v>120</v>
      </c>
      <c r="C21" s="28">
        <f>INDEX([5]Sheet1!$Q$25:$Q$53,MATCH(C$6,'[2]Extrapolated Data - Blue'!$E$3:$E$31,0),1)</f>
        <v>0.7449951171875</v>
      </c>
      <c r="D21" s="28">
        <f>INDEX([5]Sheet1!$Q$25:$Q$53,MATCH(D$6,'[2]Extrapolated Data - Blue'!$E$3:$E$31,0),1)</f>
        <v>0.77498999999999996</v>
      </c>
      <c r="E21" s="28">
        <f>INDEX([5]Sheet1!$Q$25:$Q$53,MATCH(E$6,'[2]Extrapolated Data - Blue'!$E$3:$E$31,0),1)</f>
        <v>0.79998999999999998</v>
      </c>
      <c r="F21" s="28">
        <f>INDEX([5]Sheet1!$Q$25:$Q$53,MATCH(F$6,'[2]Extrapolated Data - Blue'!$E$3:$E$31,0),1)</f>
        <v>0.82999000000000001</v>
      </c>
      <c r="G21" s="28">
        <f>INDEX([5]Sheet1!$Q$25:$Q$53,MATCH(G$6,'[2]Extrapolated Data - Blue'!$E$3:$E$31,0),1)</f>
        <v>0.84</v>
      </c>
      <c r="H21" s="28">
        <f>INDEX([5]Sheet1!$Q$25:$Q$53,MATCH(H$6,'[2]Extrapolated Data - Blue'!$E$3:$E$31,0),1)</f>
        <v>0.85001000000000004</v>
      </c>
      <c r="I21" s="28">
        <f>INDEX([5]Sheet1!$Q$25:$Q$53,MATCH(I$6,'[2]Extrapolated Data - Blue'!$E$3:$E$31,0),1)</f>
        <v>0.875</v>
      </c>
      <c r="J21" s="28">
        <f>INDEX([5]Sheet1!$Q$25:$Q$53,MATCH(J$6,'[2]Extrapolated Data - Blue'!$E$3:$E$31,0),1)</f>
        <v>0.91</v>
      </c>
      <c r="K21" s="28">
        <f>INDEX([5]Sheet1!$Q$25:$Q$53,MATCH(K$6,'[2]Extrapolated Data - Blue'!$E$3:$E$31,0),1)</f>
        <v>0.92998999999999998</v>
      </c>
      <c r="L21" s="28">
        <f>INDEX([5]Sheet1!$Q$25:$Q$53,MATCH(L$6,'[2]Extrapolated Data - Blue'!$E$3:$E$31,0),1)</f>
        <v>0.94</v>
      </c>
      <c r="M21" s="28">
        <f>INDEX([5]Sheet1!$Q$25:$Q$53,MATCH(M$6,'[2]Extrapolated Data - Blue'!$E$3:$E$31,0),1)</f>
        <v>0.95001000000000002</v>
      </c>
      <c r="N21" s="28">
        <f>INDEX([5]Sheet1!$Q$25:$Q$53,MATCH(N$6,'[2]Extrapolated Data - Blue'!$E$3:$E$31,0),1)</f>
        <v>0.95625000000000004</v>
      </c>
      <c r="O21" s="28">
        <f>INDEX([5]Sheet1!$Q$25:$Q$53,MATCH(O$6,'[2]Extrapolated Data - Blue'!$E$3:$E$31,0),1)</f>
        <v>0.96248999999999996</v>
      </c>
      <c r="P21" s="28">
        <f>INDEX([5]Sheet1!$Q$25:$Q$53,MATCH(P$6,'[2]Extrapolated Data - Blue'!$E$3:$E$31,0),1)</f>
        <v>0.97124999999999995</v>
      </c>
      <c r="Q21" s="28">
        <f>INDEX([5]Sheet1!$Q$25:$Q$53,MATCH(Q$6,'[2]Extrapolated Data - Blue'!$E$3:$E$31,0),1)</f>
        <v>0.99000999999999995</v>
      </c>
      <c r="R21" s="28">
        <f>INDEX([5]Sheet1!$Q$25:$Q$53,MATCH(R$6,'[2]Extrapolated Data - Blue'!$E$3:$E$31,0),1)</f>
        <v>1</v>
      </c>
      <c r="S21" s="28">
        <f>INDEX([5]Sheet1!$Q$25:$Q$53,MATCH(S$6,'[2]Extrapolated Data - Blue'!$E$3:$E$31,0),1)</f>
        <v>1</v>
      </c>
    </row>
    <row r="22" spans="1:19" x14ac:dyDescent="0.25">
      <c r="A22" s="42"/>
      <c r="B22" s="17">
        <f t="shared" si="0"/>
        <v>130</v>
      </c>
      <c r="C22" s="28">
        <f>INDEX([5]Sheet1!$R$25:$R$53,MATCH(C$6,'[2]Extrapolated Data - Blue'!$E$3:$E$31,0),1)</f>
        <v>0.730010986328125</v>
      </c>
      <c r="D22" s="28">
        <f>INDEX([5]Sheet1!$R$25:$R$53,MATCH(D$6,'[2]Extrapolated Data - Blue'!$E$3:$E$31,0),1)</f>
        <v>0.76000999999999996</v>
      </c>
      <c r="E22" s="28">
        <f>INDEX([5]Sheet1!$R$25:$R$53,MATCH(E$6,'[2]Extrapolated Data - Blue'!$E$3:$E$31,0),1)</f>
        <v>0.79000999999999999</v>
      </c>
      <c r="F22" s="28">
        <f>INDEX([5]Sheet1!$R$25:$R$53,MATCH(F$6,'[2]Extrapolated Data - Blue'!$E$3:$E$31,0),1)</f>
        <v>0.82001000000000002</v>
      </c>
      <c r="G22" s="28">
        <f>INDEX([5]Sheet1!$R$25:$R$53,MATCH(G$6,'[2]Extrapolated Data - Blue'!$E$3:$E$31,0),1)</f>
        <v>0.82999000000000001</v>
      </c>
      <c r="H22" s="28">
        <f>INDEX([5]Sheet1!$R$25:$R$53,MATCH(H$6,'[2]Extrapolated Data - Blue'!$E$3:$E$31,0),1)</f>
        <v>0.84</v>
      </c>
      <c r="I22" s="28">
        <f>INDEX([5]Sheet1!$R$25:$R$53,MATCH(I$6,'[2]Extrapolated Data - Blue'!$E$3:$E$31,0),1)</f>
        <v>0.87</v>
      </c>
      <c r="J22" s="28">
        <f>INDEX([5]Sheet1!$R$25:$R$53,MATCH(J$6,'[2]Extrapolated Data - Blue'!$E$3:$E$31,0),1)</f>
        <v>0.89998999999999996</v>
      </c>
      <c r="K22" s="28">
        <f>INDEX([5]Sheet1!$R$25:$R$53,MATCH(K$6,'[2]Extrapolated Data - Blue'!$E$3:$E$31,0),1)</f>
        <v>0.92000999999999999</v>
      </c>
      <c r="L22" s="28">
        <f>INDEX([5]Sheet1!$R$25:$R$53,MATCH(L$6,'[2]Extrapolated Data - Blue'!$E$3:$E$31,0),1)</f>
        <v>0.93001</v>
      </c>
      <c r="M22" s="28">
        <f>INDEX([5]Sheet1!$R$25:$R$53,MATCH(M$6,'[2]Extrapolated Data - Blue'!$E$3:$E$31,0),1)</f>
        <v>0.94</v>
      </c>
      <c r="N22" s="28">
        <f>INDEX([5]Sheet1!$R$25:$R$53,MATCH(N$6,'[2]Extrapolated Data - Blue'!$E$3:$E$31,0),1)</f>
        <v>0.94749000000000005</v>
      </c>
      <c r="O22" s="28">
        <f>INDEX([5]Sheet1!$R$25:$R$53,MATCH(O$6,'[2]Extrapolated Data - Blue'!$E$3:$E$31,0),1)</f>
        <v>0.95499000000000001</v>
      </c>
      <c r="P22" s="28">
        <f>INDEX([5]Sheet1!$R$25:$R$53,MATCH(P$6,'[2]Extrapolated Data - Blue'!$E$3:$E$31,0),1)</f>
        <v>0.96248999999999996</v>
      </c>
      <c r="Q22" s="28">
        <f>INDEX([5]Sheet1!$R$25:$R$53,MATCH(Q$6,'[2]Extrapolated Data - Blue'!$E$3:$E$31,0),1)</f>
        <v>0.97748999999999997</v>
      </c>
      <c r="R22" s="28">
        <f>INDEX([5]Sheet1!$R$25:$R$53,MATCH(R$6,'[2]Extrapolated Data - Blue'!$E$3:$E$31,0),1)</f>
        <v>0.98499000000000003</v>
      </c>
      <c r="S22" s="28">
        <f>INDEX([5]Sheet1!$R$25:$R$53,MATCH(S$6,'[2]Extrapolated Data - Blue'!$E$3:$E$31,0),1)</f>
        <v>0.99624999999999997</v>
      </c>
    </row>
    <row r="23" spans="1:19" x14ac:dyDescent="0.25">
      <c r="A23" s="42"/>
      <c r="B23" s="17">
        <f t="shared" si="0"/>
        <v>140</v>
      </c>
      <c r="C23" s="28">
        <f>INDEX([5]Sheet1!$S$25:$S$53,MATCH(C$6,'[2]Extrapolated Data - Blue'!$E$3:$E$31,0),1)</f>
        <v>0.730010986328125</v>
      </c>
      <c r="D23" s="28">
        <f>INDEX([5]Sheet1!$S$25:$S$53,MATCH(D$6,'[2]Extrapolated Data - Blue'!$E$3:$E$31,0),1)</f>
        <v>0.76000999999999996</v>
      </c>
      <c r="E23" s="28">
        <f>INDEX([5]Sheet1!$S$25:$S$53,MATCH(E$6,'[2]Extrapolated Data - Blue'!$E$3:$E$31,0),1)</f>
        <v>0.79000999999999999</v>
      </c>
      <c r="F23" s="28">
        <f>INDEX([5]Sheet1!$S$25:$S$53,MATCH(F$6,'[2]Extrapolated Data - Blue'!$E$3:$E$31,0),1)</f>
        <v>0.82001000000000002</v>
      </c>
      <c r="G23" s="28">
        <f>INDEX([5]Sheet1!$S$25:$S$53,MATCH(G$6,'[2]Extrapolated Data - Blue'!$E$3:$E$31,0),1)</f>
        <v>0.82999000000000001</v>
      </c>
      <c r="H23" s="28">
        <f>INDEX([5]Sheet1!$S$25:$S$53,MATCH(H$6,'[2]Extrapolated Data - Blue'!$E$3:$E$31,0),1)</f>
        <v>0.84</v>
      </c>
      <c r="I23" s="28">
        <f>INDEX([5]Sheet1!$S$25:$S$53,MATCH(I$6,'[2]Extrapolated Data - Blue'!$E$3:$E$31,0),1)</f>
        <v>0.87</v>
      </c>
      <c r="J23" s="28">
        <f>INDEX([5]Sheet1!$S$25:$S$53,MATCH(J$6,'[2]Extrapolated Data - Blue'!$E$3:$E$31,0),1)</f>
        <v>0.89998999999999996</v>
      </c>
      <c r="K23" s="28">
        <f>INDEX([5]Sheet1!$S$25:$S$53,MATCH(K$6,'[2]Extrapolated Data - Blue'!$E$3:$E$31,0),1)</f>
        <v>0.92000999999999999</v>
      </c>
      <c r="L23" s="28">
        <f>INDEX([5]Sheet1!$S$25:$S$53,MATCH(L$6,'[2]Extrapolated Data - Blue'!$E$3:$E$31,0),1)</f>
        <v>0.93001</v>
      </c>
      <c r="M23" s="28">
        <f>INDEX([5]Sheet1!$S$25:$S$53,MATCH(M$6,'[2]Extrapolated Data - Blue'!$E$3:$E$31,0),1)</f>
        <v>0.94</v>
      </c>
      <c r="N23" s="28">
        <f>INDEX([5]Sheet1!$S$25:$S$53,MATCH(N$6,'[2]Extrapolated Data - Blue'!$E$3:$E$31,0),1)</f>
        <v>0.94749000000000005</v>
      </c>
      <c r="O23" s="28">
        <f>INDEX([5]Sheet1!$S$25:$S$53,MATCH(O$6,'[2]Extrapolated Data - Blue'!$E$3:$E$31,0),1)</f>
        <v>0.95499000000000001</v>
      </c>
      <c r="P23" s="28">
        <f>INDEX([5]Sheet1!$S$25:$S$53,MATCH(P$6,'[2]Extrapolated Data - Blue'!$E$3:$E$31,0),1)</f>
        <v>0.96248999999999996</v>
      </c>
      <c r="Q23" s="28">
        <f>INDEX([5]Sheet1!$S$25:$S$53,MATCH(Q$6,'[2]Extrapolated Data - Blue'!$E$3:$E$31,0),1)</f>
        <v>0.97748999999999997</v>
      </c>
      <c r="R23" s="28">
        <f>INDEX([5]Sheet1!$S$25:$S$53,MATCH(R$6,'[2]Extrapolated Data - Blue'!$E$3:$E$31,0),1)</f>
        <v>0.98499000000000003</v>
      </c>
      <c r="S23" s="28">
        <f>INDEX([5]Sheet1!$S$25:$S$53,MATCH(S$6,'[2]Extrapolated Data - Blue'!$E$3:$E$31,0),1)</f>
        <v>0.99624999999999997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L12"/>
  <sheetViews>
    <sheetView zoomScaleNormal="100" workbookViewId="0">
      <selection activeCell="I9" sqref="C7:I9"/>
    </sheetView>
  </sheetViews>
  <sheetFormatPr defaultRowHeight="15" x14ac:dyDescent="0.25"/>
  <cols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2" t="s">
        <v>2</v>
      </c>
      <c r="B6" s="3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2" x14ac:dyDescent="0.25">
      <c r="A7" s="42"/>
      <c r="B7" s="3" t="s">
        <v>12</v>
      </c>
      <c r="C7" s="5">
        <v>7</v>
      </c>
      <c r="D7" s="5">
        <v>6</v>
      </c>
      <c r="E7" s="5">
        <v>3.5</v>
      </c>
      <c r="F7" s="5">
        <v>3</v>
      </c>
      <c r="G7" s="5">
        <v>16</v>
      </c>
      <c r="H7" s="5">
        <v>15.5</v>
      </c>
      <c r="I7" s="5">
        <v>17</v>
      </c>
    </row>
    <row r="8" spans="1:12" x14ac:dyDescent="0.25">
      <c r="A8" s="42"/>
      <c r="B8" s="3" t="s">
        <v>10</v>
      </c>
      <c r="C8" s="5">
        <v>7.5</v>
      </c>
      <c r="D8" s="5">
        <v>6.5</v>
      </c>
      <c r="E8" s="5">
        <v>3.5</v>
      </c>
      <c r="F8" s="5">
        <v>3</v>
      </c>
      <c r="G8" s="5">
        <v>16</v>
      </c>
      <c r="H8" s="5">
        <v>15.5</v>
      </c>
      <c r="I8" s="5">
        <v>18</v>
      </c>
    </row>
    <row r="9" spans="1:12" x14ac:dyDescent="0.25">
      <c r="A9" s="42"/>
      <c r="B9" s="3" t="s">
        <v>11</v>
      </c>
      <c r="C9" s="5">
        <v>14</v>
      </c>
      <c r="D9" s="5">
        <v>12</v>
      </c>
      <c r="E9" s="5">
        <v>4.25</v>
      </c>
      <c r="F9" s="5">
        <v>3.5</v>
      </c>
      <c r="G9" s="5">
        <v>17</v>
      </c>
      <c r="H9" s="5">
        <v>15.5</v>
      </c>
      <c r="I9" s="5">
        <v>19.299999</v>
      </c>
    </row>
    <row r="11" spans="1:12" x14ac:dyDescent="0.2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sheetProtection sheet="1" objects="1" scenarios="1"/>
  <mergeCells count="6">
    <mergeCell ref="A12:L12"/>
    <mergeCell ref="A6:A9"/>
    <mergeCell ref="A5:I5"/>
    <mergeCell ref="A1:L3"/>
    <mergeCell ref="A4:L4"/>
    <mergeCell ref="A11:L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18.140625" customWidth="1"/>
    <col min="3" max="3" width="18.5703125" customWidth="1"/>
    <col min="11" max="11" width="17.8554687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0.4</v>
      </c>
    </row>
    <row r="7" spans="1:11" x14ac:dyDescent="0.25">
      <c r="A7" s="50"/>
      <c r="B7" s="2" t="s">
        <v>10</v>
      </c>
      <c r="C7" s="4">
        <v>0.4</v>
      </c>
    </row>
    <row r="8" spans="1:11" x14ac:dyDescent="0.25">
      <c r="A8" s="46"/>
      <c r="B8" s="2" t="s">
        <v>11</v>
      </c>
      <c r="C8" s="4">
        <v>0.5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9997-4139-4E1D-882A-520DA5C6E9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J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1.28515625" customWidth="1"/>
    <col min="3" max="3" width="27.42578125" customWidth="1"/>
    <col min="10" max="10" width="15" customWidth="1"/>
  </cols>
  <sheetData>
    <row r="1" spans="1:10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9" t="s">
        <v>2</v>
      </c>
      <c r="B5" s="1"/>
      <c r="C5" s="2" t="s">
        <v>0</v>
      </c>
    </row>
    <row r="6" spans="1:10" ht="15" customHeight="1" x14ac:dyDescent="0.25">
      <c r="A6" s="50"/>
      <c r="B6" s="2" t="s">
        <v>12</v>
      </c>
      <c r="C6" s="4">
        <v>0</v>
      </c>
    </row>
    <row r="7" spans="1:10" x14ac:dyDescent="0.25">
      <c r="A7" s="50"/>
      <c r="B7" s="2" t="s">
        <v>10</v>
      </c>
      <c r="C7" s="4">
        <v>0</v>
      </c>
    </row>
    <row r="8" spans="1:10" x14ac:dyDescent="0.25">
      <c r="A8" s="46"/>
      <c r="B8" s="2" t="s">
        <v>11</v>
      </c>
      <c r="C8" s="4">
        <v>0</v>
      </c>
    </row>
    <row r="10" spans="1:10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</row>
  </sheetData>
  <sheetProtection sheet="1" objects="1" scenarios="1"/>
  <mergeCells count="5">
    <mergeCell ref="A5:A8"/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2.5703125" customWidth="1"/>
    <col min="3" max="3" width="19.7109375" customWidth="1"/>
    <col min="11" max="11" width="12.285156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0.25</v>
      </c>
    </row>
    <row r="7" spans="1:11" x14ac:dyDescent="0.25">
      <c r="A7" s="50"/>
      <c r="B7" s="2" t="s">
        <v>10</v>
      </c>
      <c r="C7" s="4">
        <v>0.25</v>
      </c>
    </row>
    <row r="8" spans="1:11" x14ac:dyDescent="0.25">
      <c r="A8" s="46"/>
      <c r="B8" s="2" t="s">
        <v>11</v>
      </c>
      <c r="C8" s="4">
        <v>0.3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4.140625" customWidth="1"/>
    <col min="3" max="3" width="20" customWidth="1"/>
    <col min="11" max="11" width="10.425781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0.04</v>
      </c>
    </row>
    <row r="7" spans="1:11" x14ac:dyDescent="0.25">
      <c r="A7" s="50"/>
      <c r="B7" s="2" t="s">
        <v>10</v>
      </c>
      <c r="C7" s="4">
        <v>5.0000000000000001E-3</v>
      </c>
    </row>
    <row r="8" spans="1:11" x14ac:dyDescent="0.25">
      <c r="A8" s="46"/>
      <c r="B8" s="2" t="s">
        <v>11</v>
      </c>
      <c r="C8" s="4">
        <v>0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L18"/>
  <sheetViews>
    <sheetView zoomScaleNormal="100" workbookViewId="0">
      <selection activeCell="C15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2">
        <v>300</v>
      </c>
      <c r="C7" s="5">
        <v>20</v>
      </c>
    </row>
    <row r="8" spans="1:12" x14ac:dyDescent="0.25">
      <c r="A8" s="42"/>
      <c r="B8" s="12">
        <v>500</v>
      </c>
      <c r="C8" s="5">
        <v>20</v>
      </c>
    </row>
    <row r="9" spans="1:12" x14ac:dyDescent="0.25">
      <c r="A9" s="42"/>
      <c r="B9" s="12">
        <v>700</v>
      </c>
      <c r="C9" s="5">
        <v>20</v>
      </c>
    </row>
    <row r="10" spans="1:12" x14ac:dyDescent="0.25">
      <c r="A10" s="42"/>
      <c r="B10" s="12">
        <v>1000</v>
      </c>
      <c r="C10" s="5">
        <v>20</v>
      </c>
    </row>
    <row r="11" spans="1:12" x14ac:dyDescent="0.25">
      <c r="A11" s="42"/>
      <c r="B11" s="13">
        <v>2000</v>
      </c>
      <c r="C11" s="5">
        <v>20</v>
      </c>
    </row>
    <row r="12" spans="1:12" x14ac:dyDescent="0.25">
      <c r="A12" s="42"/>
      <c r="B12" s="12">
        <v>3000</v>
      </c>
      <c r="C12" s="5">
        <v>20</v>
      </c>
    </row>
    <row r="13" spans="1:12" x14ac:dyDescent="0.25">
      <c r="A13" s="42"/>
      <c r="B13" s="12">
        <v>4000</v>
      </c>
      <c r="C13" s="5">
        <v>20</v>
      </c>
    </row>
    <row r="14" spans="1:12" x14ac:dyDescent="0.25">
      <c r="A14" s="42"/>
      <c r="B14" s="12">
        <v>5500</v>
      </c>
      <c r="C14" s="5">
        <v>20</v>
      </c>
    </row>
    <row r="15" spans="1:12" x14ac:dyDescent="0.25">
      <c r="A15" s="42"/>
      <c r="B15" s="12">
        <v>7000</v>
      </c>
      <c r="C15" s="5">
        <v>20</v>
      </c>
    </row>
    <row r="17" spans="1:12" x14ac:dyDescent="0.2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sheet="1" objects="1" scenarios="1"/>
  <mergeCells count="6">
    <mergeCell ref="A18:L18"/>
    <mergeCell ref="A1:L3"/>
    <mergeCell ref="A4:L4"/>
    <mergeCell ref="A5:C5"/>
    <mergeCell ref="A6:A15"/>
    <mergeCell ref="A17:L17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2FBE-8B8F-4AFE-B03D-7B32D76ADFE2}">
  <dimension ref="A1:J10"/>
  <sheetViews>
    <sheetView zoomScaleNormal="100" workbookViewId="0">
      <selection activeCell="B7" sqref="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36" t="s">
        <v>104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" t="s">
        <v>103</v>
      </c>
      <c r="B5" s="51" t="s">
        <v>100</v>
      </c>
    </row>
    <row r="6" spans="1:10" x14ac:dyDescent="0.25">
      <c r="A6" s="3" t="s">
        <v>102</v>
      </c>
      <c r="B6" s="51" t="s">
        <v>100</v>
      </c>
    </row>
    <row r="7" spans="1:10" x14ac:dyDescent="0.25">
      <c r="A7" s="3" t="s">
        <v>101</v>
      </c>
      <c r="B7" s="51" t="s">
        <v>100</v>
      </c>
    </row>
    <row r="9" spans="1:10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8" t="s">
        <v>99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zoomScaleNormal="100" workbookViewId="0">
      <selection activeCell="A17" sqref="A17"/>
    </sheetView>
  </sheetViews>
  <sheetFormatPr defaultRowHeight="15" x14ac:dyDescent="0.25"/>
  <cols>
    <col min="1" max="1" width="3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9.140625" customWidth="1"/>
    <col min="9" max="9" width="10.140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29</v>
      </c>
      <c r="B4" s="36"/>
      <c r="C4" s="36"/>
      <c r="D4" s="36"/>
      <c r="E4" s="36"/>
      <c r="F4" s="36"/>
      <c r="G4" s="36"/>
      <c r="H4" s="36"/>
      <c r="I4" s="36"/>
    </row>
    <row r="6" spans="1:9" x14ac:dyDescent="0.25">
      <c r="A6" s="10" t="s">
        <v>30</v>
      </c>
      <c r="B6" s="10" t="s">
        <v>31</v>
      </c>
    </row>
    <row r="7" spans="1:9" x14ac:dyDescent="0.25">
      <c r="A7" s="14" t="s">
        <v>32</v>
      </c>
      <c r="B7">
        <f ca="1">_xlfn.SHEET(_xlfn.CONCAT(A7))</f>
        <v>4</v>
      </c>
    </row>
    <row r="8" spans="1:9" x14ac:dyDescent="0.25">
      <c r="A8" s="14" t="s">
        <v>50</v>
      </c>
      <c r="B8">
        <f ca="1">B7+1</f>
        <v>5</v>
      </c>
    </row>
    <row r="9" spans="1:9" x14ac:dyDescent="0.25">
      <c r="A9" s="14" t="s">
        <v>51</v>
      </c>
      <c r="B9">
        <f t="shared" ref="B9:B10" ca="1" si="0">B8+1</f>
        <v>6</v>
      </c>
    </row>
    <row r="10" spans="1:9" x14ac:dyDescent="0.25">
      <c r="A10" s="14" t="s">
        <v>56</v>
      </c>
      <c r="B10">
        <f t="shared" ca="1" si="0"/>
        <v>7</v>
      </c>
    </row>
    <row r="11" spans="1:9" x14ac:dyDescent="0.25">
      <c r="A11" s="14" t="s">
        <v>93</v>
      </c>
      <c r="B11">
        <f t="shared" ref="B11:B25" ca="1" si="1">_xlfn.SHEET(_xlfn.CONCAT(A11))</f>
        <v>8</v>
      </c>
    </row>
    <row r="12" spans="1:9" x14ac:dyDescent="0.25">
      <c r="A12" s="14" t="s">
        <v>94</v>
      </c>
      <c r="B12">
        <f t="shared" ca="1" si="1"/>
        <v>9</v>
      </c>
    </row>
    <row r="13" spans="1:9" x14ac:dyDescent="0.25">
      <c r="A13" s="14" t="s">
        <v>95</v>
      </c>
      <c r="B13">
        <f t="shared" ca="1" si="1"/>
        <v>10</v>
      </c>
    </row>
    <row r="14" spans="1:9" x14ac:dyDescent="0.25">
      <c r="A14" s="14" t="s">
        <v>74</v>
      </c>
      <c r="B14">
        <f ca="1">B13+1</f>
        <v>11</v>
      </c>
    </row>
    <row r="15" spans="1:9" x14ac:dyDescent="0.25">
      <c r="A15" s="14" t="s">
        <v>78</v>
      </c>
      <c r="B15">
        <f ca="1">B14+1</f>
        <v>12</v>
      </c>
    </row>
    <row r="16" spans="1:9" x14ac:dyDescent="0.25">
      <c r="A16" s="14" t="s">
        <v>80</v>
      </c>
      <c r="B16">
        <f t="shared" ca="1" si="1"/>
        <v>13</v>
      </c>
    </row>
    <row r="17" spans="1:2" x14ac:dyDescent="0.25">
      <c r="A17" s="14" t="s">
        <v>82</v>
      </c>
      <c r="B17">
        <f t="shared" ca="1" si="1"/>
        <v>14</v>
      </c>
    </row>
    <row r="18" spans="1:2" x14ac:dyDescent="0.25">
      <c r="A18" s="14" t="s">
        <v>88</v>
      </c>
      <c r="B18">
        <f t="shared" ca="1" si="1"/>
        <v>15</v>
      </c>
    </row>
    <row r="19" spans="1:2" x14ac:dyDescent="0.25">
      <c r="A19" s="14" t="s">
        <v>90</v>
      </c>
      <c r="B19">
        <f t="shared" ca="1" si="1"/>
        <v>16</v>
      </c>
    </row>
    <row r="20" spans="1:2" x14ac:dyDescent="0.25">
      <c r="A20" s="14" t="s">
        <v>91</v>
      </c>
      <c r="B20">
        <f ca="1">B19+1</f>
        <v>17</v>
      </c>
    </row>
    <row r="21" spans="1:2" x14ac:dyDescent="0.25">
      <c r="A21" s="14" t="s">
        <v>23</v>
      </c>
      <c r="B21">
        <f t="shared" ca="1" si="1"/>
        <v>18</v>
      </c>
    </row>
    <row r="22" spans="1:2" x14ac:dyDescent="0.25">
      <c r="A22" s="14" t="s">
        <v>59</v>
      </c>
      <c r="B22">
        <f t="shared" ca="1" si="1"/>
        <v>19</v>
      </c>
    </row>
    <row r="23" spans="1:2" x14ac:dyDescent="0.25">
      <c r="A23" s="14" t="s">
        <v>60</v>
      </c>
      <c r="B23">
        <f t="shared" ca="1" si="1"/>
        <v>20</v>
      </c>
    </row>
    <row r="24" spans="1:2" x14ac:dyDescent="0.25">
      <c r="A24" s="14" t="s">
        <v>61</v>
      </c>
      <c r="B24">
        <f t="shared" ca="1" si="1"/>
        <v>21</v>
      </c>
    </row>
    <row r="25" spans="1:2" x14ac:dyDescent="0.25">
      <c r="A25" s="14" t="s">
        <v>62</v>
      </c>
      <c r="B25">
        <f t="shared" ca="1" si="1"/>
        <v>22</v>
      </c>
    </row>
    <row r="26" spans="1:2" x14ac:dyDescent="0.25">
      <c r="A26" s="14" t="s">
        <v>57</v>
      </c>
      <c r="B26">
        <f ca="1">B25+1</f>
        <v>23</v>
      </c>
    </row>
  </sheetData>
  <sheetProtection sheet="1" objects="1" scenarios="1"/>
  <mergeCells count="2">
    <mergeCell ref="A1:I3"/>
    <mergeCell ref="A4:I4"/>
  </mergeCells>
  <hyperlinks>
    <hyperlink ref="A7" location="Parameters!C6:C18" display="Parameters" xr:uid="{00000000-0004-0000-0100-000000000000}"/>
    <hyperlink ref="A8" location="'Pressure Multiplier Base'!C7:C23" display="Injector Flow, Pressure Multiplier, Base" xr:uid="{00000000-0004-0000-0100-000001000000}"/>
    <hyperlink ref="A9" location="'Pressure Multiplier Mid'!C7:C23" display="Injector Flow, Pressure Multiplier, Mid" xr:uid="{00000000-0004-0000-0100-000002000000}"/>
    <hyperlink ref="A10" location="'Pressure Multiplier High'!C7:C23" display="Injector Flow, Pressure Multiplier, High" xr:uid="{00000000-0004-0000-0100-000003000000}"/>
    <hyperlink ref="A21" location="'Injector Current Control'!C7:I9" display="Injector Current Control" xr:uid="{00000000-0004-0000-0100-000004000000}"/>
    <hyperlink ref="A22" location="'Injector Peak Period'!C6:C8" display="Injector Peak Period" xr:uid="{00000000-0004-0000-0100-000005000000}"/>
    <hyperlink ref="A23" location="'Injector Peak to Bypass Period'!C6:C8" display="Injector Peak to Bypass Period" xr:uid="{00000000-0004-0000-0100-000006000000}"/>
    <hyperlink ref="A24" location="'Injector Bypass Period'!C6:C8" display="Injector Bypass Period" xr:uid="{00000000-0004-0000-0100-000007000000}"/>
    <hyperlink ref="A25" location="'Injector Bypass to Hold Period'!C6:C8" display="Injector Bypass to Hold Period" xr:uid="{00000000-0004-0000-0100-000008000000}"/>
    <hyperlink ref="A26" location="'Fuel Pump Max Pressure'!C7:C15" display="Fuel Pump Max Available Pressure" xr:uid="{00000000-0004-0000-0100-000009000000}"/>
    <hyperlink ref="A11" location="'Injector Pulse Width, Base'!C7:C23" display="Injector Pulse Width, Base" xr:uid="{00000000-0004-0000-0100-00000A000000}"/>
    <hyperlink ref="A12" location="'Injector Pulse Width, Mid'!C7:C23" display="Injector Pulse Width, Mid'" xr:uid="{00000000-0004-0000-0100-00000B000000}"/>
    <hyperlink ref="A13" location="'Injector Pulse Width, High'!C7:C23" display="Injector Pulse Width, High" xr:uid="{00000000-0004-0000-0100-00000C000000}"/>
    <hyperlink ref="A14" location="'Injector Flow Rate E85 Mult.'!C7:C15" display="Injector Flow Rate E85 Multiplier" xr:uid="{00000000-0004-0000-0100-00000D000000}"/>
    <hyperlink ref="A15" location="'Injector Offset E85 Temp Mult.'!C7:C15" display="Injector Offset E85 Temp Multiplier" xr:uid="{00000000-0004-0000-0100-00000E000000}"/>
    <hyperlink ref="A16" location="'Injector Flow Temp Adder'!C7:S23" display="Injector Flow Temp Adder" xr:uid="{00000000-0004-0000-0100-00000F000000}"/>
    <hyperlink ref="A17" location="'Small Pulse Threshold Base'!C7:S23" display="Small Pulse Threshold Base" xr:uid="{00000000-0004-0000-0100-000010000000}"/>
    <hyperlink ref="A18" location="'Small Pulse Threshold Mid'!C7:S23" display="Small Pulse Threshold Mid" xr:uid="{00000000-0004-0000-0100-000011000000}"/>
    <hyperlink ref="A19" location="'Small Pulse Threshold High'!C7:S23" display="Small Pulse Threshold High" xr:uid="{00000000-0004-0000-0100-000012000000}"/>
    <hyperlink ref="A20" location="'Injector Flow Density Mult.'!C7:S23" display="Injector Flow Density Multiplier" xr:uid="{00000000-0004-0000-0100-000013000000}"/>
  </hyperlink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9"/>
  <sheetViews>
    <sheetView zoomScaleNormal="100" workbookViewId="0">
      <selection activeCell="C6" sqref="C6:C18"/>
    </sheetView>
  </sheetViews>
  <sheetFormatPr defaultRowHeight="15" x14ac:dyDescent="0.25"/>
  <cols>
    <col min="1" max="1" width="3.7109375" bestFit="1" customWidth="1"/>
    <col min="2" max="2" width="35" bestFit="1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24.28515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32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9" t="s">
        <v>32</v>
      </c>
      <c r="C5" s="10" t="s">
        <v>0</v>
      </c>
    </row>
    <row r="6" spans="1:9" x14ac:dyDescent="0.25">
      <c r="A6" s="40"/>
      <c r="B6" s="11" t="s">
        <v>33</v>
      </c>
      <c r="C6" s="19" t="s">
        <v>41</v>
      </c>
    </row>
    <row r="7" spans="1:9" x14ac:dyDescent="0.25">
      <c r="A7" s="40"/>
      <c r="B7" s="11" t="s">
        <v>34</v>
      </c>
      <c r="C7" s="19" t="s">
        <v>41</v>
      </c>
    </row>
    <row r="8" spans="1:9" x14ac:dyDescent="0.25">
      <c r="A8" s="40"/>
      <c r="B8" s="11" t="s">
        <v>35</v>
      </c>
      <c r="C8" s="19" t="s">
        <v>41</v>
      </c>
    </row>
    <row r="9" spans="1:9" x14ac:dyDescent="0.25">
      <c r="A9" s="40"/>
      <c r="B9" s="11" t="s">
        <v>36</v>
      </c>
      <c r="C9" s="19">
        <f>IF('Title Page'!C9="Blue",'[1]Blue Class Parameters'!$B$8,IF('Title Page'!C9="Green",'[1]Green Class Parameters'!$B$8,IF('Title Page'!C9="Purple",'[1]Purple Class Parameters'!$B$8,0)))</f>
        <v>29</v>
      </c>
      <c r="D9" t="s">
        <v>47</v>
      </c>
    </row>
    <row r="10" spans="1:9" x14ac:dyDescent="0.25">
      <c r="A10" s="40"/>
      <c r="B10" s="11" t="s">
        <v>37</v>
      </c>
      <c r="C10" s="20">
        <v>12.5</v>
      </c>
      <c r="D10" t="s">
        <v>45</v>
      </c>
    </row>
    <row r="11" spans="1:9" x14ac:dyDescent="0.25">
      <c r="A11" s="40"/>
      <c r="B11" s="11" t="s">
        <v>38</v>
      </c>
      <c r="C11" s="20">
        <v>12</v>
      </c>
      <c r="D11" t="s">
        <v>45</v>
      </c>
    </row>
    <row r="12" spans="1:9" x14ac:dyDescent="0.25">
      <c r="A12" s="40"/>
      <c r="B12" s="11" t="s">
        <v>39</v>
      </c>
      <c r="C12" s="20">
        <v>16</v>
      </c>
      <c r="D12" t="s">
        <v>45</v>
      </c>
    </row>
    <row r="13" spans="1:9" x14ac:dyDescent="0.25">
      <c r="A13" s="40"/>
      <c r="B13" s="11" t="s">
        <v>40</v>
      </c>
      <c r="C13" s="20">
        <v>15.5</v>
      </c>
      <c r="D13" t="s">
        <v>45</v>
      </c>
    </row>
    <row r="14" spans="1:9" x14ac:dyDescent="0.25">
      <c r="A14" s="40"/>
      <c r="B14" s="11" t="s">
        <v>63</v>
      </c>
      <c r="C14" s="21">
        <v>0.1</v>
      </c>
      <c r="D14" t="s">
        <v>65</v>
      </c>
    </row>
    <row r="15" spans="1:9" x14ac:dyDescent="0.25">
      <c r="A15" s="40"/>
      <c r="B15" s="11" t="s">
        <v>64</v>
      </c>
      <c r="C15" s="21">
        <v>0.4</v>
      </c>
      <c r="D15" t="s">
        <v>65</v>
      </c>
    </row>
    <row r="16" spans="1:9" x14ac:dyDescent="0.25">
      <c r="A16" s="40"/>
      <c r="B16" s="11" t="s">
        <v>42</v>
      </c>
      <c r="C16" s="20" t="s">
        <v>44</v>
      </c>
    </row>
    <row r="17" spans="1:9" x14ac:dyDescent="0.25">
      <c r="A17" s="40"/>
      <c r="B17" s="11" t="s">
        <v>43</v>
      </c>
      <c r="C17" s="20">
        <v>0</v>
      </c>
      <c r="D17" t="s">
        <v>46</v>
      </c>
    </row>
    <row r="18" spans="1:9" x14ac:dyDescent="0.25">
      <c r="A18" s="40"/>
      <c r="B18" s="11" t="s">
        <v>66</v>
      </c>
      <c r="C18" s="21">
        <v>1</v>
      </c>
      <c r="D18" t="s">
        <v>46</v>
      </c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37" t="s">
        <v>17</v>
      </c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8" t="s">
        <v>54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25">
      <c r="A28" s="10"/>
    </row>
    <row r="29" spans="1:9" x14ac:dyDescent="0.25">
      <c r="A29" s="10"/>
    </row>
  </sheetData>
  <sheetProtection sheet="1" objects="1" scenarios="1"/>
  <mergeCells count="5">
    <mergeCell ref="A1:I3"/>
    <mergeCell ref="A4:I4"/>
    <mergeCell ref="A26:I26"/>
    <mergeCell ref="A27:I27"/>
    <mergeCell ref="A5:A1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5">
        <f>IF('Title Page'!$B$9="L83",INDEX('[2]Fuel Rail Pressure Mult. Blue'!$B$2:$R$2,ROWS($A$1:A1)),IF('Title Page'!$B$9="L86_LT1",INDEX('[2]Fuel Rail Pressure Mult. Blue'!$B$6:$R$6,ROWS($A$1:A1)),IF('Title Page'!$B$9="LT4",INDEX('[2]Fuel Rail Pressure Mult. Blue'!$B$10:$R$10,ROWS($A$1:A1)),0)))</f>
        <v>0.4</v>
      </c>
      <c r="C7" s="16">
        <f>IF('Title Page'!$C$9="Blue",IF('Title Page'!$B$9="L83",INDEX('[2]Fuel Rail Pressure Mult. Blue'!$B$3:$R$3,ROWS($A$1:A1)),IF('Title Page'!$B$9="L86_LT1",INDEX('[2]Fuel Rail Pressure Mult. Blue'!$B$7:$R$7,ROWS($A$1:A1)),IF('Title Page'!$B$9="LT4",INDEX('[2]Fuel Rail Pressure Mult. Blue'!$B$11:$R$11,ROWS($A$1:A1)),0))),IF('Title Page'!$C$9="Green",IF('Title Page'!$B$9="L83",INDEX('[2]Fuel Rail Pressure Mult. Green'!$B$3:$R$3,ROWS($A$1:A1)),IF('Title Page'!$B$9="L86_LT1",INDEX('[2]Fuel Rail Pressure Mult. Green'!$B$7:$R$7,ROWS($A$1:A1)),IF('Title Page'!$B$9="LT4",INDEX('[2]Fuel Rail Pressure Mult. Green'!$B$11:$R$11,ROWS($A$1:A1)),0))),IF('Title Page'!$C$9="Purple",IF('Title Page'!$B$9="L83",INDEX('[2]Fuel Rail Pressure Mult. Purple'!$B$3:$R$3,ROWS($A$1:A1)),IF('Title Page'!$B$9="L86_LT1",INDEX('[2]Fuel Rail Pressure Mult. Purple'!$B$7:$R$7,ROWS($A$1:A1)),IF('Title Page'!$B$9="LT4",INDEX('[2]Fuel Rail Pressure Mult. Purple'!$B$11:$R$11,ROWS($A$1:A1)),0))),0)))</f>
        <v>0.20998946663347742</v>
      </c>
    </row>
    <row r="8" spans="1:12" x14ac:dyDescent="0.25">
      <c r="A8" s="42"/>
      <c r="B8" s="15">
        <f>IF('Title Page'!$B$9="L83",INDEX('[2]Fuel Rail Pressure Mult. Blue'!$B$2:$R$2,ROWS($A$1:A2)),IF('Title Page'!$B$9="L86_LT1",INDEX('[2]Fuel Rail Pressure Mult. Blue'!$B$6:$R$6,ROWS($A$1:A2)),IF('Title Page'!$B$9="LT4",INDEX('[2]Fuel Rail Pressure Mult. Blue'!$B$10:$R$10,ROWS($A$1:A2)),0)))</f>
        <v>1</v>
      </c>
      <c r="C8" s="16">
        <f>IF('Title Page'!$C$9="Blue",IF('Title Page'!$B$9="L83",INDEX('[2]Fuel Rail Pressure Mult. Blue'!$B$3:$R$3,ROWS($A$1:A2)),IF('Title Page'!$B$9="L86_LT1",INDEX('[2]Fuel Rail Pressure Mult. Blue'!$B$7:$R$7,ROWS($A$1:A2)),IF('Title Page'!$B$9="LT4",INDEX('[2]Fuel Rail Pressure Mult. Blue'!$B$11:$R$11,ROWS($A$1:A2)),0))),IF('Title Page'!$C$9="Green",IF('Title Page'!$B$9="L83",INDEX('[2]Fuel Rail Pressure Mult. Green'!$B$3:$R$3,ROWS($A$1:A2)),IF('Title Page'!$B$9="L86_LT1",INDEX('[2]Fuel Rail Pressure Mult. Green'!$B$7:$R$7,ROWS($A$1:A2)),IF('Title Page'!$B$9="LT4",INDEX('[2]Fuel Rail Pressure Mult. Green'!$B$11:$R$11,ROWS($A$1:A2)),0))),IF('Title Page'!$C$9="Purple",IF('Title Page'!$B$9="L83",INDEX('[2]Fuel Rail Pressure Mult. Purple'!$B$3:$R$3,ROWS($A$1:A2)),IF('Title Page'!$B$9="L86_LT1",INDEX('[2]Fuel Rail Pressure Mult. Purple'!$B$7:$R$7,ROWS($A$1:A2)),IF('Title Page'!$B$9="LT4",INDEX('[2]Fuel Rail Pressure Mult. Purple'!$B$11:$R$11,ROWS($A$1:A2)),0))),0)))</f>
        <v>0.33200000000000002</v>
      </c>
    </row>
    <row r="9" spans="1:12" x14ac:dyDescent="0.25">
      <c r="A9" s="42"/>
      <c r="B9" s="15">
        <f>IF('Title Page'!$B$9="L83",INDEX('[2]Fuel Rail Pressure Mult. Blue'!$B$2:$R$2,ROWS($A$1:A3)),IF('Title Page'!$B$9="L86_LT1",INDEX('[2]Fuel Rail Pressure Mult. Blue'!$B$6:$R$6,ROWS($A$1:A3)),IF('Title Page'!$B$9="LT4",INDEX('[2]Fuel Rail Pressure Mult. Blue'!$B$10:$R$10,ROWS($A$1:A3)),0)))</f>
        <v>2</v>
      </c>
      <c r="C9" s="16">
        <f>IF('Title Page'!$C$9="Blue",IF('Title Page'!$B$9="L83",INDEX('[2]Fuel Rail Pressure Mult. Blue'!$B$3:$R$3,ROWS($A$1:A3)),IF('Title Page'!$B$9="L86_LT1",INDEX('[2]Fuel Rail Pressure Mult. Blue'!$B$7:$R$7,ROWS($A$1:A3)),IF('Title Page'!$B$9="LT4",INDEX('[2]Fuel Rail Pressure Mult. Blue'!$B$11:$R$11,ROWS($A$1:A3)),0))),IF('Title Page'!$C$9="Green",IF('Title Page'!$B$9="L83",INDEX('[2]Fuel Rail Pressure Mult. Green'!$B$3:$R$3,ROWS($A$1:A3)),IF('Title Page'!$B$9="L86_LT1",INDEX('[2]Fuel Rail Pressure Mult. Green'!$B$7:$R$7,ROWS($A$1:A3)),IF('Title Page'!$B$9="LT4",INDEX('[2]Fuel Rail Pressure Mult. Green'!$B$11:$R$11,ROWS($A$1:A3)),0))),IF('Title Page'!$C$9="Purple",IF('Title Page'!$B$9="L83",INDEX('[2]Fuel Rail Pressure Mult. Purple'!$B$3:$R$3,ROWS($A$1:A3)),IF('Title Page'!$B$9="L86_LT1",INDEX('[2]Fuel Rail Pressure Mult. Purple'!$B$7:$R$7,ROWS($A$1:A3)),IF('Title Page'!$B$9="LT4",INDEX('[2]Fuel Rail Pressure Mult. Purple'!$B$11:$R$11,ROWS($A$1:A3)),0))),0)))</f>
        <v>0.46960000000000002</v>
      </c>
    </row>
    <row r="10" spans="1:12" x14ac:dyDescent="0.25">
      <c r="A10" s="42"/>
      <c r="B10" s="15">
        <f>IF('Title Page'!$B$9="L83",INDEX('[2]Fuel Rail Pressure Mult. Blue'!$B$2:$R$2,ROWS($A$1:A4)),IF('Title Page'!$B$9="L86_LT1",INDEX('[2]Fuel Rail Pressure Mult. Blue'!$B$6:$R$6,ROWS($A$1:A4)),IF('Title Page'!$B$9="LT4",INDEX('[2]Fuel Rail Pressure Mult. Blue'!$B$10:$R$10,ROWS($A$1:A4)),0)))</f>
        <v>3</v>
      </c>
      <c r="C10" s="16">
        <f>IF('Title Page'!$C$9="Blue",IF('Title Page'!$B$9="L83",INDEX('[2]Fuel Rail Pressure Mult. Blue'!$B$3:$R$3,ROWS($A$1:A4)),IF('Title Page'!$B$9="L86_LT1",INDEX('[2]Fuel Rail Pressure Mult. Blue'!$B$7:$R$7,ROWS($A$1:A4)),IF('Title Page'!$B$9="LT4",INDEX('[2]Fuel Rail Pressure Mult. Blue'!$B$11:$R$11,ROWS($A$1:A4)),0))),IF('Title Page'!$C$9="Green",IF('Title Page'!$B$9="L83",INDEX('[2]Fuel Rail Pressure Mult. Green'!$B$3:$R$3,ROWS($A$1:A4)),IF('Title Page'!$B$9="L86_LT1",INDEX('[2]Fuel Rail Pressure Mult. Green'!$B$7:$R$7,ROWS($A$1:A4)),IF('Title Page'!$B$9="LT4",INDEX('[2]Fuel Rail Pressure Mult. Green'!$B$11:$R$11,ROWS($A$1:A4)),0))),IF('Title Page'!$C$9="Purple",IF('Title Page'!$B$9="L83",INDEX('[2]Fuel Rail Pressure Mult. Purple'!$B$3:$R$3,ROWS($A$1:A4)),IF('Title Page'!$B$9="L86_LT1",INDEX('[2]Fuel Rail Pressure Mult. Purple'!$B$7:$R$7,ROWS($A$1:A4)),IF('Title Page'!$B$9="LT4",INDEX('[2]Fuel Rail Pressure Mult. Purple'!$B$11:$R$11,ROWS($A$1:A4)),0))),0)))</f>
        <v>0.57509999999999994</v>
      </c>
    </row>
    <row r="11" spans="1:12" x14ac:dyDescent="0.25">
      <c r="A11" s="42"/>
      <c r="B11" s="15">
        <f>IF('Title Page'!$B$9="L83",INDEX('[2]Fuel Rail Pressure Mult. Blue'!$B$2:$R$2,ROWS($A$1:A5)),IF('Title Page'!$B$9="L86_LT1",INDEX('[2]Fuel Rail Pressure Mult. Blue'!$B$6:$R$6,ROWS($A$1:A5)),IF('Title Page'!$B$9="LT4",INDEX('[2]Fuel Rail Pressure Mult. Blue'!$B$10:$R$10,ROWS($A$1:A5)),0)))</f>
        <v>4</v>
      </c>
      <c r="C11" s="16">
        <f>IF('Title Page'!$C$9="Blue",IF('Title Page'!$B$9="L83",INDEX('[2]Fuel Rail Pressure Mult. Blue'!$B$3:$R$3,ROWS($A$1:A5)),IF('Title Page'!$B$9="L86_LT1",INDEX('[2]Fuel Rail Pressure Mult. Blue'!$B$7:$R$7,ROWS($A$1:A5)),IF('Title Page'!$B$9="LT4",INDEX('[2]Fuel Rail Pressure Mult. Blue'!$B$11:$R$11,ROWS($A$1:A5)),0))),IF('Title Page'!$C$9="Green",IF('Title Page'!$B$9="L83",INDEX('[2]Fuel Rail Pressure Mult. Green'!$B$3:$R$3,ROWS($A$1:A5)),IF('Title Page'!$B$9="L86_LT1",INDEX('[2]Fuel Rail Pressure Mult. Green'!$B$7:$R$7,ROWS($A$1:A5)),IF('Title Page'!$B$9="LT4",INDEX('[2]Fuel Rail Pressure Mult. Green'!$B$11:$R$11,ROWS($A$1:A5)),0))),IF('Title Page'!$C$9="Purple",IF('Title Page'!$B$9="L83",INDEX('[2]Fuel Rail Pressure Mult. Purple'!$B$3:$R$3,ROWS($A$1:A5)),IF('Title Page'!$B$9="L86_LT1",INDEX('[2]Fuel Rail Pressure Mult. Purple'!$B$7:$R$7,ROWS($A$1:A5)),IF('Title Page'!$B$9="LT4",INDEX('[2]Fuel Rail Pressure Mult. Purple'!$B$11:$R$11,ROWS($A$1:A5)),0))),0)))</f>
        <v>0.65710000000000002</v>
      </c>
    </row>
    <row r="12" spans="1:12" x14ac:dyDescent="0.25">
      <c r="A12" s="42"/>
      <c r="B12" s="15">
        <f>IF('Title Page'!$B$9="L83",INDEX('[2]Fuel Rail Pressure Mult. Blue'!$B$2:$R$2,ROWS($A$1:A6)),IF('Title Page'!$B$9="L86_LT1",INDEX('[2]Fuel Rail Pressure Mult. Blue'!$B$6:$R$6,ROWS($A$1:A6)),IF('Title Page'!$B$9="LT4",INDEX('[2]Fuel Rail Pressure Mult. Blue'!$B$10:$R$10,ROWS($A$1:A6)),0)))</f>
        <v>5</v>
      </c>
      <c r="C12" s="16">
        <f>IF('Title Page'!$C$9="Blue",IF('Title Page'!$B$9="L83",INDEX('[2]Fuel Rail Pressure Mult. Blue'!$B$3:$R$3,ROWS($A$1:A6)),IF('Title Page'!$B$9="L86_LT1",INDEX('[2]Fuel Rail Pressure Mult. Blue'!$B$7:$R$7,ROWS($A$1:A6)),IF('Title Page'!$B$9="LT4",INDEX('[2]Fuel Rail Pressure Mult. Blue'!$B$11:$R$11,ROWS($A$1:A6)),0))),IF('Title Page'!$C$9="Green",IF('Title Page'!$B$9="L83",INDEX('[2]Fuel Rail Pressure Mult. Green'!$B$3:$R$3,ROWS($A$1:A6)),IF('Title Page'!$B$9="L86_LT1",INDEX('[2]Fuel Rail Pressure Mult. Green'!$B$7:$R$7,ROWS($A$1:A6)),IF('Title Page'!$B$9="LT4",INDEX('[2]Fuel Rail Pressure Mult. Green'!$B$11:$R$11,ROWS($A$1:A6)),0))),IF('Title Page'!$C$9="Purple",IF('Title Page'!$B$9="L83",INDEX('[2]Fuel Rail Pressure Mult. Purple'!$B$3:$R$3,ROWS($A$1:A6)),IF('Title Page'!$B$9="L86_LT1",INDEX('[2]Fuel Rail Pressure Mult. Purple'!$B$7:$R$7,ROWS($A$1:A6)),IF('Title Page'!$B$9="LT4",INDEX('[2]Fuel Rail Pressure Mult. Purple'!$B$11:$R$11,ROWS($A$1:A6)),0))),0)))</f>
        <v>0.71940000000000004</v>
      </c>
    </row>
    <row r="13" spans="1:12" x14ac:dyDescent="0.25">
      <c r="A13" s="42"/>
      <c r="B13" s="15">
        <f>IF('Title Page'!$B$9="L83",INDEX('[2]Fuel Rail Pressure Mult. Blue'!$B$2:$R$2,ROWS($A$1:A7)),IF('Title Page'!$B$9="L86_LT1",INDEX('[2]Fuel Rail Pressure Mult. Blue'!$B$6:$R$6,ROWS($A$1:A7)),IF('Title Page'!$B$9="LT4",INDEX('[2]Fuel Rail Pressure Mult. Blue'!$B$10:$R$10,ROWS($A$1:A7)),0)))</f>
        <v>6</v>
      </c>
      <c r="C13" s="16">
        <f>IF('Title Page'!$C$9="Blue",IF('Title Page'!$B$9="L83",INDEX('[2]Fuel Rail Pressure Mult. Blue'!$B$3:$R$3,ROWS($A$1:A7)),IF('Title Page'!$B$9="L86_LT1",INDEX('[2]Fuel Rail Pressure Mult. Blue'!$B$7:$R$7,ROWS($A$1:A7)),IF('Title Page'!$B$9="LT4",INDEX('[2]Fuel Rail Pressure Mult. Blue'!$B$11:$R$11,ROWS($A$1:A7)),0))),IF('Title Page'!$C$9="Green",IF('Title Page'!$B$9="L83",INDEX('[2]Fuel Rail Pressure Mult. Green'!$B$3:$R$3,ROWS($A$1:A7)),IF('Title Page'!$B$9="L86_LT1",INDEX('[2]Fuel Rail Pressure Mult. Green'!$B$7:$R$7,ROWS($A$1:A7)),IF('Title Page'!$B$9="LT4",INDEX('[2]Fuel Rail Pressure Mult. Green'!$B$11:$R$11,ROWS($A$1:A7)),0))),IF('Title Page'!$C$9="Purple",IF('Title Page'!$B$9="L83",INDEX('[2]Fuel Rail Pressure Mult. Purple'!$B$3:$R$3,ROWS($A$1:A7)),IF('Title Page'!$B$9="L86_LT1",INDEX('[2]Fuel Rail Pressure Mult. Purple'!$B$7:$R$7,ROWS($A$1:A7)),IF('Title Page'!$B$9="LT4",INDEX('[2]Fuel Rail Pressure Mult. Purple'!$B$11:$R$11,ROWS($A$1:A7)),0))),0)))</f>
        <v>0.77969999999999995</v>
      </c>
    </row>
    <row r="14" spans="1:12" x14ac:dyDescent="0.25">
      <c r="A14" s="42"/>
      <c r="B14" s="15">
        <f>IF('Title Page'!$B$9="L83",INDEX('[2]Fuel Rail Pressure Mult. Blue'!$B$2:$R$2,ROWS($A$1:A8)),IF('Title Page'!$B$9="L86_LT1",INDEX('[2]Fuel Rail Pressure Mult. Blue'!$B$6:$R$6,ROWS($A$1:A8)),IF('Title Page'!$B$9="LT4",INDEX('[2]Fuel Rail Pressure Mult. Blue'!$B$10:$R$10,ROWS($A$1:A8)),0)))</f>
        <v>7</v>
      </c>
      <c r="C14" s="16">
        <f>IF('Title Page'!$C$9="Blue",IF('Title Page'!$B$9="L83",INDEX('[2]Fuel Rail Pressure Mult. Blue'!$B$3:$R$3,ROWS($A$1:A8)),IF('Title Page'!$B$9="L86_LT1",INDEX('[2]Fuel Rail Pressure Mult. Blue'!$B$7:$R$7,ROWS($A$1:A8)),IF('Title Page'!$B$9="LT4",INDEX('[2]Fuel Rail Pressure Mult. Blue'!$B$11:$R$11,ROWS($A$1:A8)),0))),IF('Title Page'!$C$9="Green",IF('Title Page'!$B$9="L83",INDEX('[2]Fuel Rail Pressure Mult. Green'!$B$3:$R$3,ROWS($A$1:A8)),IF('Title Page'!$B$9="L86_LT1",INDEX('[2]Fuel Rail Pressure Mult. Green'!$B$7:$R$7,ROWS($A$1:A8)),IF('Title Page'!$B$9="LT4",INDEX('[2]Fuel Rail Pressure Mult. Green'!$B$11:$R$11,ROWS($A$1:A8)),0))),IF('Title Page'!$C$9="Purple",IF('Title Page'!$B$9="L83",INDEX('[2]Fuel Rail Pressure Mult. Purple'!$B$3:$R$3,ROWS($A$1:A8)),IF('Title Page'!$B$9="L86_LT1",INDEX('[2]Fuel Rail Pressure Mult. Purple'!$B$7:$R$7,ROWS($A$1:A8)),IF('Title Page'!$B$9="LT4",INDEX('[2]Fuel Rail Pressure Mult. Purple'!$B$11:$R$11,ROWS($A$1:A8)),0))),0)))</f>
        <v>0.83789999999999998</v>
      </c>
    </row>
    <row r="15" spans="1:12" x14ac:dyDescent="0.25">
      <c r="A15" s="42"/>
      <c r="B15" s="15">
        <f>IF('Title Page'!$B$9="L83",INDEX('[2]Fuel Rail Pressure Mult. Blue'!$B$2:$R$2,ROWS($A$1:A9)),IF('Title Page'!$B$9="L86_LT1",INDEX('[2]Fuel Rail Pressure Mult. Blue'!$B$6:$R$6,ROWS($A$1:A9)),IF('Title Page'!$B$9="LT4",INDEX('[2]Fuel Rail Pressure Mult. Blue'!$B$10:$R$10,ROWS($A$1:A9)),0)))</f>
        <v>8</v>
      </c>
      <c r="C15" s="16">
        <f>IF('Title Page'!$C$9="Blue",IF('Title Page'!$B$9="L83",INDEX('[2]Fuel Rail Pressure Mult. Blue'!$B$3:$R$3,ROWS($A$1:A9)),IF('Title Page'!$B$9="L86_LT1",INDEX('[2]Fuel Rail Pressure Mult. Blue'!$B$7:$R$7,ROWS($A$1:A9)),IF('Title Page'!$B$9="LT4",INDEX('[2]Fuel Rail Pressure Mult. Blue'!$B$11:$R$11,ROWS($A$1:A9)),0))),IF('Title Page'!$C$9="Green",IF('Title Page'!$B$9="L83",INDEX('[2]Fuel Rail Pressure Mult. Green'!$B$3:$R$3,ROWS($A$1:A9)),IF('Title Page'!$B$9="L86_LT1",INDEX('[2]Fuel Rail Pressure Mult. Green'!$B$7:$R$7,ROWS($A$1:A9)),IF('Title Page'!$B$9="LT4",INDEX('[2]Fuel Rail Pressure Mult. Green'!$B$11:$R$11,ROWS($A$1:A9)),0))),IF('Title Page'!$C$9="Purple",IF('Title Page'!$B$9="L83",INDEX('[2]Fuel Rail Pressure Mult. Purple'!$B$3:$R$3,ROWS($A$1:A9)),IF('Title Page'!$B$9="L86_LT1",INDEX('[2]Fuel Rail Pressure Mult. Purple'!$B$7:$R$7,ROWS($A$1:A9)),IF('Title Page'!$B$9="LT4",INDEX('[2]Fuel Rail Pressure Mult. Purple'!$B$11:$R$11,ROWS($A$1:A9)),0))),0)))</f>
        <v>0.89400000000000002</v>
      </c>
    </row>
    <row r="16" spans="1:12" x14ac:dyDescent="0.25">
      <c r="A16" s="42"/>
      <c r="B16" s="15">
        <f>IF('Title Page'!$B$9="L83",INDEX('[2]Fuel Rail Pressure Mult. Blue'!$B$2:$R$2,ROWS($A$1:A10)),IF('Title Page'!$B$9="L86_LT1",INDEX('[2]Fuel Rail Pressure Mult. Blue'!$B$6:$R$6,ROWS($A$1:A10)),IF('Title Page'!$B$9="LT4",INDEX('[2]Fuel Rail Pressure Mult. Blue'!$B$10:$R$10,ROWS($A$1:A10)),0)))</f>
        <v>9</v>
      </c>
      <c r="C16" s="16">
        <f>IF('Title Page'!$C$9="Blue",IF('Title Page'!$B$9="L83",INDEX('[2]Fuel Rail Pressure Mult. Blue'!$B$3:$R$3,ROWS($A$1:A10)),IF('Title Page'!$B$9="L86_LT1",INDEX('[2]Fuel Rail Pressure Mult. Blue'!$B$7:$R$7,ROWS($A$1:A10)),IF('Title Page'!$B$9="LT4",INDEX('[2]Fuel Rail Pressure Mult. Blue'!$B$11:$R$11,ROWS($A$1:A10)),0))),IF('Title Page'!$C$9="Green",IF('Title Page'!$B$9="L83",INDEX('[2]Fuel Rail Pressure Mult. Green'!$B$3:$R$3,ROWS($A$1:A10)),IF('Title Page'!$B$9="L86_LT1",INDEX('[2]Fuel Rail Pressure Mult. Green'!$B$7:$R$7,ROWS($A$1:A10)),IF('Title Page'!$B$9="LT4",INDEX('[2]Fuel Rail Pressure Mult. Green'!$B$11:$R$11,ROWS($A$1:A10)),0))),IF('Title Page'!$C$9="Purple",IF('Title Page'!$B$9="L83",INDEX('[2]Fuel Rail Pressure Mult. Purple'!$B$3:$R$3,ROWS($A$1:A10)),IF('Title Page'!$B$9="L86_LT1",INDEX('[2]Fuel Rail Pressure Mult. Purple'!$B$7:$R$7,ROWS($A$1:A10)),IF('Title Page'!$B$9="LT4",INDEX('[2]Fuel Rail Pressure Mult. Purple'!$B$11:$R$11,ROWS($A$1:A10)),0))),0)))</f>
        <v>0.94699999999999995</v>
      </c>
    </row>
    <row r="17" spans="1:3" x14ac:dyDescent="0.25">
      <c r="A17" s="42"/>
      <c r="B17" s="15">
        <f>IF('Title Page'!$B$9="L83",INDEX('[2]Fuel Rail Pressure Mult. Blue'!$B$2:$R$2,ROWS($A$1:A11)),IF('Title Page'!$B$9="L86_LT1",INDEX('[2]Fuel Rail Pressure Mult. Blue'!$B$6:$R$6,ROWS($A$1:A11)),IF('Title Page'!$B$9="LT4",INDEX('[2]Fuel Rail Pressure Mult. Blue'!$B$10:$R$10,ROWS($A$1:A11)),0)))</f>
        <v>10</v>
      </c>
      <c r="C17" s="16">
        <f>IF('Title Page'!$C$9="Blue",IF('Title Page'!$B$9="L83",INDEX('[2]Fuel Rail Pressure Mult. Blue'!$B$3:$R$3,ROWS($A$1:A11)),IF('Title Page'!$B$9="L86_LT1",INDEX('[2]Fuel Rail Pressure Mult. Blue'!$B$7:$R$7,ROWS($A$1:A11)),IF('Title Page'!$B$9="LT4",INDEX('[2]Fuel Rail Pressure Mult. Blue'!$B$11:$R$11,ROWS($A$1:A11)),0))),IF('Title Page'!$C$9="Green",IF('Title Page'!$B$9="L83",INDEX('[2]Fuel Rail Pressure Mult. Green'!$B$3:$R$3,ROWS($A$1:A11)),IF('Title Page'!$B$9="L86_LT1",INDEX('[2]Fuel Rail Pressure Mult. Green'!$B$7:$R$7,ROWS($A$1:A11)),IF('Title Page'!$B$9="LT4",INDEX('[2]Fuel Rail Pressure Mult. Green'!$B$11:$R$11,ROWS($A$1:A11)),0))),IF('Title Page'!$C$9="Purple",IF('Title Page'!$B$9="L83",INDEX('[2]Fuel Rail Pressure Mult. Purple'!$B$3:$R$3,ROWS($A$1:A11)),IF('Title Page'!$B$9="L86_LT1",INDEX('[2]Fuel Rail Pressure Mult. Purple'!$B$7:$R$7,ROWS($A$1:A11)),IF('Title Page'!$B$9="LT4",INDEX('[2]Fuel Rail Pressure Mult. Purple'!$B$11:$R$11,ROWS($A$1:A11)),0))),0)))</f>
        <v>1</v>
      </c>
    </row>
    <row r="18" spans="1:3" x14ac:dyDescent="0.25">
      <c r="A18" s="42"/>
      <c r="B18" s="15">
        <f>IF('Title Page'!$B$9="L83",INDEX('[2]Fuel Rail Pressure Mult. Blue'!$B$2:$R$2,ROWS($A$1:A12)),IF('Title Page'!$B$9="L86_LT1",INDEX('[2]Fuel Rail Pressure Mult. Blue'!$B$6:$R$6,ROWS($A$1:A12)),IF('Title Page'!$B$9="LT4",INDEX('[2]Fuel Rail Pressure Mult. Blue'!$B$10:$R$10,ROWS($A$1:A12)),0)))</f>
        <v>11</v>
      </c>
      <c r="C18" s="16">
        <f>IF('Title Page'!$C$9="Blue",IF('Title Page'!$B$9="L83",INDEX('[2]Fuel Rail Pressure Mult. Blue'!$B$3:$R$3,ROWS($A$1:A12)),IF('Title Page'!$B$9="L86_LT1",INDEX('[2]Fuel Rail Pressure Mult. Blue'!$B$7:$R$7,ROWS($A$1:A12)),IF('Title Page'!$B$9="LT4",INDEX('[2]Fuel Rail Pressure Mult. Blue'!$B$11:$R$11,ROWS($A$1:A12)),0))),IF('Title Page'!$C$9="Green",IF('Title Page'!$B$9="L83",INDEX('[2]Fuel Rail Pressure Mult. Green'!$B$3:$R$3,ROWS($A$1:A12)),IF('Title Page'!$B$9="L86_LT1",INDEX('[2]Fuel Rail Pressure Mult. Green'!$B$7:$R$7,ROWS($A$1:A12)),IF('Title Page'!$B$9="LT4",INDEX('[2]Fuel Rail Pressure Mult. Green'!$B$11:$R$11,ROWS($A$1:A12)),0))),IF('Title Page'!$C$9="Purple",IF('Title Page'!$B$9="L83",INDEX('[2]Fuel Rail Pressure Mult. Purple'!$B$3:$R$3,ROWS($A$1:A12)),IF('Title Page'!$B$9="L86_LT1",INDEX('[2]Fuel Rail Pressure Mult. Purple'!$B$7:$R$7,ROWS($A$1:A12)),IF('Title Page'!$B$9="LT4",INDEX('[2]Fuel Rail Pressure Mult. Purple'!$B$11:$R$11,ROWS($A$1:A12)),0))),0)))</f>
        <v>1.0488500000000001</v>
      </c>
    </row>
    <row r="19" spans="1:3" x14ac:dyDescent="0.25">
      <c r="A19" s="42"/>
      <c r="B19" s="15">
        <f>IF('Title Page'!$B$9="L83",INDEX('[2]Fuel Rail Pressure Mult. Blue'!$B$2:$R$2,ROWS($A$1:A13)),IF('Title Page'!$B$9="L86_LT1",INDEX('[2]Fuel Rail Pressure Mult. Blue'!$B$6:$R$6,ROWS($A$1:A13)),IF('Title Page'!$B$9="LT4",INDEX('[2]Fuel Rail Pressure Mult. Blue'!$B$10:$R$10,ROWS($A$1:A13)),0)))</f>
        <v>12</v>
      </c>
      <c r="C19" s="16">
        <f>IF('Title Page'!$C$9="Blue",IF('Title Page'!$B$9="L83",INDEX('[2]Fuel Rail Pressure Mult. Blue'!$B$3:$R$3,ROWS($A$1:A13)),IF('Title Page'!$B$9="L86_LT1",INDEX('[2]Fuel Rail Pressure Mult. Blue'!$B$7:$R$7,ROWS($A$1:A13)),IF('Title Page'!$B$9="LT4",INDEX('[2]Fuel Rail Pressure Mult. Blue'!$B$11:$R$11,ROWS($A$1:A13)),0))),IF('Title Page'!$C$9="Green",IF('Title Page'!$B$9="L83",INDEX('[2]Fuel Rail Pressure Mult. Green'!$B$3:$R$3,ROWS($A$1:A13)),IF('Title Page'!$B$9="L86_LT1",INDEX('[2]Fuel Rail Pressure Mult. Green'!$B$7:$R$7,ROWS($A$1:A13)),IF('Title Page'!$B$9="LT4",INDEX('[2]Fuel Rail Pressure Mult. Green'!$B$11:$R$11,ROWS($A$1:A13)),0))),IF('Title Page'!$C$9="Purple",IF('Title Page'!$B$9="L83",INDEX('[2]Fuel Rail Pressure Mult. Purple'!$B$3:$R$3,ROWS($A$1:A13)),IF('Title Page'!$B$9="L86_LT1",INDEX('[2]Fuel Rail Pressure Mult. Purple'!$B$7:$R$7,ROWS($A$1:A13)),IF('Title Page'!$B$9="LT4",INDEX('[2]Fuel Rail Pressure Mult. Purple'!$B$11:$R$11,ROWS($A$1:A13)),0))),0)))</f>
        <v>1.0976999999999999</v>
      </c>
    </row>
    <row r="20" spans="1:3" x14ac:dyDescent="0.25">
      <c r="A20" s="42"/>
      <c r="B20" s="15">
        <f>IF('Title Page'!$B$9="L83",INDEX('[2]Fuel Rail Pressure Mult. Blue'!$B$2:$R$2,ROWS($A$1:A14)),IF('Title Page'!$B$9="L86_LT1",INDEX('[2]Fuel Rail Pressure Mult. Blue'!$B$6:$R$6,ROWS($A$1:A14)),IF('Title Page'!$B$9="LT4",INDEX('[2]Fuel Rail Pressure Mult. Blue'!$B$10:$R$10,ROWS($A$1:A14)),0)))</f>
        <v>13</v>
      </c>
      <c r="C20" s="16">
        <f>IF('Title Page'!$C$9="Blue",IF('Title Page'!$B$9="L83",INDEX('[2]Fuel Rail Pressure Mult. Blue'!$B$3:$R$3,ROWS($A$1:A14)),IF('Title Page'!$B$9="L86_LT1",INDEX('[2]Fuel Rail Pressure Mult. Blue'!$B$7:$R$7,ROWS($A$1:A14)),IF('Title Page'!$B$9="LT4",INDEX('[2]Fuel Rail Pressure Mult. Blue'!$B$11:$R$11,ROWS($A$1:A14)),0))),IF('Title Page'!$C$9="Green",IF('Title Page'!$B$9="L83",INDEX('[2]Fuel Rail Pressure Mult. Green'!$B$3:$R$3,ROWS($A$1:A14)),IF('Title Page'!$B$9="L86_LT1",INDEX('[2]Fuel Rail Pressure Mult. Green'!$B$7:$R$7,ROWS($A$1:A14)),IF('Title Page'!$B$9="LT4",INDEX('[2]Fuel Rail Pressure Mult. Green'!$B$11:$R$11,ROWS($A$1:A14)),0))),IF('Title Page'!$C$9="Purple",IF('Title Page'!$B$9="L83",INDEX('[2]Fuel Rail Pressure Mult. Purple'!$B$3:$R$3,ROWS($A$1:A14)),IF('Title Page'!$B$9="L86_LT1",INDEX('[2]Fuel Rail Pressure Mult. Purple'!$B$7:$R$7,ROWS($A$1:A14)),IF('Title Page'!$B$9="LT4",INDEX('[2]Fuel Rail Pressure Mult. Purple'!$B$11:$R$11,ROWS($A$1:A14)),0))),0)))</f>
        <v>1.1424000000000001</v>
      </c>
    </row>
    <row r="21" spans="1:3" x14ac:dyDescent="0.25">
      <c r="A21" s="42"/>
      <c r="B21" s="15">
        <f>IF('Title Page'!$B$9="L83",INDEX('[2]Fuel Rail Pressure Mult. Blue'!$B$2:$R$2,ROWS($A$1:A15)),IF('Title Page'!$B$9="L86_LT1",INDEX('[2]Fuel Rail Pressure Mult. Blue'!$B$6:$R$6,ROWS($A$1:A15)),IF('Title Page'!$B$9="LT4",INDEX('[2]Fuel Rail Pressure Mult. Blue'!$B$10:$R$10,ROWS($A$1:A15)),0)))</f>
        <v>15</v>
      </c>
      <c r="C21" s="16">
        <f>IF('Title Page'!$C$9="Blue",IF('Title Page'!$B$9="L83",INDEX('[2]Fuel Rail Pressure Mult. Blue'!$B$3:$R$3,ROWS($A$1:A15)),IF('Title Page'!$B$9="L86_LT1",INDEX('[2]Fuel Rail Pressure Mult. Blue'!$B$7:$R$7,ROWS($A$1:A15)),IF('Title Page'!$B$9="LT4",INDEX('[2]Fuel Rail Pressure Mult. Blue'!$B$11:$R$11,ROWS($A$1:A15)),0))),IF('Title Page'!$C$9="Green",IF('Title Page'!$B$9="L83",INDEX('[2]Fuel Rail Pressure Mult. Green'!$B$3:$R$3,ROWS($A$1:A15)),IF('Title Page'!$B$9="L86_LT1",INDEX('[2]Fuel Rail Pressure Mult. Green'!$B$7:$R$7,ROWS($A$1:A15)),IF('Title Page'!$B$9="LT4",INDEX('[2]Fuel Rail Pressure Mult. Green'!$B$11:$R$11,ROWS($A$1:A15)),0))),IF('Title Page'!$C$9="Purple",IF('Title Page'!$B$9="L83",INDEX('[2]Fuel Rail Pressure Mult. Purple'!$B$3:$R$3,ROWS($A$1:A15)),IF('Title Page'!$B$9="L86_LT1",INDEX('[2]Fuel Rail Pressure Mult. Purple'!$B$7:$R$7,ROWS($A$1:A15)),IF('Title Page'!$B$9="LT4",INDEX('[2]Fuel Rail Pressure Mult. Purple'!$B$11:$R$11,ROWS($A$1:A15)),0))),0)))</f>
        <v>1.2276499999999999</v>
      </c>
    </row>
    <row r="22" spans="1:3" x14ac:dyDescent="0.25">
      <c r="A22" s="42"/>
      <c r="B22" s="15">
        <f>IF('Title Page'!$B$9="L83",INDEX('[2]Fuel Rail Pressure Mult. Blue'!$B$2:$R$2,ROWS($A$1:A16)),IF('Title Page'!$B$9="L86_LT1",INDEX('[2]Fuel Rail Pressure Mult. Blue'!$B$6:$R$6,ROWS($A$1:A16)),IF('Title Page'!$B$9="LT4",INDEX('[2]Fuel Rail Pressure Mult. Blue'!$B$10:$R$10,ROWS($A$1:A16)),0)))</f>
        <v>16</v>
      </c>
      <c r="C22" s="16">
        <f>IF('Title Page'!$C$9="Blue",IF('Title Page'!$B$9="L83",INDEX('[2]Fuel Rail Pressure Mult. Blue'!$B$3:$R$3,ROWS($A$1:A16)),IF('Title Page'!$B$9="L86_LT1",INDEX('[2]Fuel Rail Pressure Mult. Blue'!$B$7:$R$7,ROWS($A$1:A16)),IF('Title Page'!$B$9="LT4",INDEX('[2]Fuel Rail Pressure Mult. Blue'!$B$11:$R$11,ROWS($A$1:A16)),0))),IF('Title Page'!$C$9="Green",IF('Title Page'!$B$9="L83",INDEX('[2]Fuel Rail Pressure Mult. Green'!$B$3:$R$3,ROWS($A$1:A16)),IF('Title Page'!$B$9="L86_LT1",INDEX('[2]Fuel Rail Pressure Mult. Green'!$B$7:$R$7,ROWS($A$1:A16)),IF('Title Page'!$B$9="LT4",INDEX('[2]Fuel Rail Pressure Mult. Green'!$B$11:$R$11,ROWS($A$1:A16)),0))),IF('Title Page'!$C$9="Purple",IF('Title Page'!$B$9="L83",INDEX('[2]Fuel Rail Pressure Mult. Purple'!$B$3:$R$3,ROWS($A$1:A16)),IF('Title Page'!$B$9="L86_LT1",INDEX('[2]Fuel Rail Pressure Mult. Purple'!$B$7:$R$7,ROWS($A$1:A16)),IF('Title Page'!$B$9="LT4",INDEX('[2]Fuel Rail Pressure Mult. Purple'!$B$11:$R$11,ROWS($A$1:A16)),0))),0)))</f>
        <v>1.2682</v>
      </c>
    </row>
    <row r="23" spans="1:3" x14ac:dyDescent="0.25">
      <c r="A23" s="42"/>
      <c r="B23" s="15">
        <f>IF('Title Page'!$B$9="L83",INDEX('[2]Fuel Rail Pressure Mult. Blue'!$B$2:$R$2,ROWS($A$1:A17)),IF('Title Page'!$B$9="L86_LT1",INDEX('[2]Fuel Rail Pressure Mult. Blue'!$B$6:$R$6,ROWS($A$1:A17)),IF('Title Page'!$B$9="LT4",INDEX('[2]Fuel Rail Pressure Mult. Blue'!$B$10:$R$10,ROWS($A$1:A17)),0)))</f>
        <v>21</v>
      </c>
      <c r="C23" s="16">
        <f>IF('Title Page'!$C$9="Blue",IF('Title Page'!$B$9="L83",INDEX('[2]Fuel Rail Pressure Mult. Blue'!$B$3:$R$3,ROWS($A$1:A17)),IF('Title Page'!$B$9="L86_LT1",INDEX('[2]Fuel Rail Pressure Mult. Blue'!$B$7:$R$7,ROWS($A$1:A17)),IF('Title Page'!$B$9="LT4",INDEX('[2]Fuel Rail Pressure Mult. Blue'!$B$11:$R$11,ROWS($A$1:A17)),0))),IF('Title Page'!$C$9="Green",IF('Title Page'!$B$9="L83",INDEX('[2]Fuel Rail Pressure Mult. Green'!$B$3:$R$3,ROWS($A$1:A17)),IF('Title Page'!$B$9="L86_LT1",INDEX('[2]Fuel Rail Pressure Mult. Green'!$B$7:$R$7,ROWS($A$1:A17)),IF('Title Page'!$B$9="LT4",INDEX('[2]Fuel Rail Pressure Mult. Green'!$B$11:$R$11,ROWS($A$1:A17)),0))),IF('Title Page'!$C$9="Purple",IF('Title Page'!$B$9="L83",INDEX('[2]Fuel Rail Pressure Mult. Purple'!$B$3:$R$3,ROWS($A$1:A17)),IF('Title Page'!$B$9="L86_LT1",INDEX('[2]Fuel Rail Pressure Mult. Purple'!$B$7:$R$7,ROWS($A$1:A17)),IF('Title Page'!$B$9="LT4",INDEX('[2]Fuel Rail Pressure Mult. Purple'!$B$11:$R$11,ROWS($A$1:A17)),0))),0)))</f>
        <v>1.4334499999999999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1:L3"/>
    <mergeCell ref="A4:L4"/>
    <mergeCell ref="A6:A23"/>
    <mergeCell ref="A33:L33"/>
    <mergeCell ref="A34:L34"/>
    <mergeCell ref="A5:C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0.20998946663347742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0.33200000000000002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0.46960000000000002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0.57509999999999994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0.65710000000000002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0.71940000000000004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0.77969999999999995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0.83789999999999998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0.89400000000000002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0.94699999999999995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1.0488500000000001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1.0976999999999999</v>
      </c>
    </row>
    <row r="20" spans="1:3" x14ac:dyDescent="0.25">
      <c r="A20" s="42"/>
      <c r="B20" s="18">
        <f>'Pressure Multiplier Base'!$B20</f>
        <v>13</v>
      </c>
      <c r="C20" s="4">
        <f>'Pressure Multiplier Base'!$C20</f>
        <v>1.1424000000000001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1.2276499999999999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1.2682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1.4334499999999999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0.20998946663347742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0.33200000000000002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0.46960000000000002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0.57509999999999994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0.65710000000000002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0.71940000000000004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0.77969999999999995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0.83789999999999998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0.89400000000000002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0.94699999999999995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1.0488500000000001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1.0976999999999999</v>
      </c>
    </row>
    <row r="20" spans="1:3" x14ac:dyDescent="0.25">
      <c r="A20" s="42"/>
      <c r="B20" s="18">
        <f>'Pressure Multiplier Base'!$B20</f>
        <v>13</v>
      </c>
      <c r="C20" s="4">
        <f>'Pressure Multiplier Base'!$C20</f>
        <v>1.1424000000000001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1.2276499999999999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1.2682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1.4334499999999999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1'!$F$7:$F$35,MATCH(B7,'[3]profile 1'!$E$7:$E$35,0),1)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1'!$F$7:$F$35,MATCH(B8,'[3]profile 1'!$E$7:$E$35,0),1)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1'!$F$7:$F$35,MATCH(B9,'[3]profile 1'!$E$7:$E$35,0),1)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1'!$F$7:$F$35,MATCH(B10,'[3]profile 1'!$E$7:$E$35,0),1)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1'!$F$7:$F$35,MATCH(B11,'[3]profile 1'!$E$7:$E$35,0),1)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1'!$F$7:$F$35,MATCH(B12,'[3]profile 1'!$E$7:$E$35,0),1)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1'!$F$7:$F$35,MATCH(B13,'[3]profile 1'!$E$7:$E$35,0),1)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1'!$F$7:$F$35,MATCH(B14,'[3]profile 1'!$E$7:$E$35,0),1)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1'!$F$7:$F$35,MATCH(B15,'[3]profile 1'!$E$7:$E$35,0),1)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1'!$F$7:$F$35,MATCH(B16,'[3]profile 1'!$E$7:$E$35,0),1)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1'!$F$7:$F$35,MATCH(B17,'[3]profile 1'!$E$7:$E$35,0),1)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1'!$F$7:$F$35,MATCH(B18,'[3]profile 1'!$E$7:$E$35,0),1)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1'!$F$7:$F$35,MATCH(B19,'[3]profile 1'!$E$7:$E$35,0),1)</f>
        <v>-5.9716796874999978E-2</v>
      </c>
    </row>
    <row r="20" spans="1:3" x14ac:dyDescent="0.25">
      <c r="A20" s="42"/>
      <c r="B20" s="18">
        <f>'Pressure Multiplier Base'!$B20</f>
        <v>13</v>
      </c>
      <c r="C20" s="4">
        <f>INDEX('[3]profile 1'!$F$7:$F$35,MATCH(B20,'[3]profile 1'!$E$7:$E$35,0),1)</f>
        <v>-4.3603515624999978E-2</v>
      </c>
    </row>
    <row r="21" spans="1:3" x14ac:dyDescent="0.25">
      <c r="A21" s="42"/>
      <c r="B21" s="18">
        <f>'Pressure Multiplier Base'!$B21</f>
        <v>15</v>
      </c>
      <c r="C21" s="4">
        <f>INDEX('[3]profile 1'!$F$7:$F$35,MATCH(B21,'[3]profile 1'!$E$7:$E$35,0),1)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1'!$F$7:$F$35,MATCH(B22,'[3]profile 1'!$E$7:$E$35,0),1)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1'!$F$7:$F$35,MATCH(B23,'[3]profile 1'!$E$7:$E$35,0),1)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2'!$F$7:$F$35,MATCH(B7,'[3]profile 2'!$E$7:$E$35,0),1)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2'!$F$7:$F$35,MATCH(B8,'[3]profile 2'!$E$7:$E$35,0),1)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2'!$F$7:$F$35,MATCH(B9,'[3]profile 2'!$E$7:$E$35,0),1)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2'!$F$7:$F$35,MATCH(B10,'[3]profile 2'!$E$7:$E$35,0),1)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2'!$F$7:$F$35,MATCH(B11,'[3]profile 2'!$E$7:$E$35,0),1)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2'!$F$7:$F$35,MATCH(B12,'[3]profile 2'!$E$7:$E$35,0),1)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2'!$F$7:$F$35,MATCH(B13,'[3]profile 2'!$E$7:$E$35,0),1)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2'!$F$7:$F$35,MATCH(B14,'[3]profile 2'!$E$7:$E$35,0),1)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2'!$F$7:$F$35,MATCH(B15,'[3]profile 2'!$E$7:$E$35,0),1)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2'!$F$7:$F$35,MATCH(B16,'[3]profile 2'!$E$7:$E$35,0),1)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2'!$F$7:$F$35,MATCH(B17,'[3]profile 2'!$E$7:$E$35,0),1)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2'!$F$7:$F$35,MATCH(B18,'[3]profile 2'!$E$7:$E$35,0),1)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2'!$F$7:$F$35,MATCH(B19,'[3]profile 2'!$E$7:$E$35,0),1)</f>
        <v>-5.9716796874999978E-2</v>
      </c>
    </row>
    <row r="20" spans="1:3" x14ac:dyDescent="0.25">
      <c r="A20" s="42"/>
      <c r="B20" s="18">
        <f>'Pressure Multiplier Base'!$B20</f>
        <v>13</v>
      </c>
      <c r="C20" s="4">
        <f>INDEX('[3]profile 2'!$F$7:$F$35,MATCH(B20,'[3]profile 2'!$E$7:$E$35,0),1)</f>
        <v>-4.3603515624999978E-2</v>
      </c>
    </row>
    <row r="21" spans="1:3" x14ac:dyDescent="0.25">
      <c r="A21" s="42"/>
      <c r="B21" s="18">
        <f>'Pressure Multiplier Base'!$B21</f>
        <v>15</v>
      </c>
      <c r="C21" s="4">
        <f>INDEX('[3]profile 2'!$F$7:$F$35,MATCH(B21,'[3]profile 2'!$E$7:$E$35,0),1)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2'!$F$7:$F$35,MATCH(B22,'[3]profile 2'!$E$7:$E$35,0),1)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2'!$F$7:$F$35,MATCH(B23,'[3]profile 2'!$E$7:$E$35,0),1)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Title Page</vt:lpstr>
      <vt:lpstr>Sheet3</vt:lpstr>
      <vt:lpstr>Table of Contents</vt:lpstr>
      <vt:lpstr>Parameters</vt:lpstr>
      <vt:lpstr>Pressure Multiplier Base</vt:lpstr>
      <vt:lpstr>Pressure Multiplier Mid</vt:lpstr>
      <vt:lpstr>Pressure Multiplier High</vt:lpstr>
      <vt:lpstr>Injector Pulse Width, Base</vt:lpstr>
      <vt:lpstr>Injector Pulse Width, Mid</vt:lpstr>
      <vt:lpstr>Injector Pulse Width, High</vt:lpstr>
      <vt:lpstr>Injector Flow Rate E85 Mult.</vt:lpstr>
      <vt:lpstr>Injector Offset E85 Temp Mult.</vt:lpstr>
      <vt:lpstr>Injector Flow Temp Adder</vt:lpstr>
      <vt:lpstr>Small Pulse Threshold Base</vt:lpstr>
      <vt:lpstr>Small Pulse Threshold Mid</vt:lpstr>
      <vt:lpstr>Small Pulse Threshold High</vt:lpstr>
      <vt:lpstr>Injector Flow Density Mult.</vt:lpstr>
      <vt:lpstr>Injector Current Control</vt:lpstr>
      <vt:lpstr>Injector Peak Period</vt:lpstr>
      <vt:lpstr>Injector Peak to Bypass Period</vt:lpstr>
      <vt:lpstr>Injector Bypass Period</vt:lpstr>
      <vt:lpstr>Injector Bypass to Hold Period</vt:lpstr>
      <vt:lpstr>Fuel Pump Max Pressure</vt:lpstr>
      <vt:lpstr>Boost Profile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2017-12-12T13:37:29Z</cp:lastPrinted>
  <dcterms:created xsi:type="dcterms:W3CDTF">2017-11-22T13:07:13Z</dcterms:created>
  <dcterms:modified xsi:type="dcterms:W3CDTF">2019-07-29T13:18:35Z</dcterms:modified>
</cp:coreProperties>
</file>